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785" yWindow="30" windowWidth="10845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Лист1!$D$1:$D$302</definedName>
  </definedNames>
  <calcPr calcId="124519"/>
</workbook>
</file>

<file path=xl/calcChain.xml><?xml version="1.0" encoding="utf-8"?>
<calcChain xmlns="http://schemas.openxmlformats.org/spreadsheetml/2006/main">
  <c r="D79" i="1"/>
  <c r="D206"/>
  <c r="D205" s="1"/>
  <c r="D52" l="1"/>
  <c r="D29"/>
  <c r="F296" l="1"/>
  <c r="F295" s="1"/>
  <c r="E296"/>
  <c r="E295" s="1"/>
  <c r="D296"/>
  <c r="D295" s="1"/>
  <c r="D145" l="1"/>
  <c r="D144" s="1"/>
  <c r="E137"/>
  <c r="D137"/>
  <c r="D63"/>
  <c r="D61"/>
  <c r="D232"/>
  <c r="F252"/>
  <c r="E252"/>
  <c r="E253"/>
  <c r="F277"/>
  <c r="E277"/>
  <c r="E278"/>
  <c r="F290" l="1"/>
  <c r="F289" s="1"/>
  <c r="F288" s="1"/>
  <c r="E290"/>
  <c r="E289" s="1"/>
  <c r="E288" s="1"/>
  <c r="D290"/>
  <c r="D289" s="1"/>
  <c r="D288" s="1"/>
  <c r="D278"/>
  <c r="D277"/>
  <c r="F279"/>
  <c r="E279"/>
  <c r="D279"/>
  <c r="F282"/>
  <c r="E282"/>
  <c r="D282"/>
  <c r="F293"/>
  <c r="F292" s="1"/>
  <c r="E293"/>
  <c r="E292" s="1"/>
  <c r="D293"/>
  <c r="D292" s="1"/>
  <c r="F299"/>
  <c r="F298" s="1"/>
  <c r="E299"/>
  <c r="E298" s="1"/>
  <c r="D299"/>
  <c r="D298" s="1"/>
  <c r="F286" l="1"/>
  <c r="E286"/>
  <c r="E285" s="1"/>
  <c r="D286"/>
  <c r="D285" s="1"/>
  <c r="F276"/>
  <c r="F275" s="1"/>
  <c r="E276"/>
  <c r="E275" s="1"/>
  <c r="D276"/>
  <c r="D275" s="1"/>
  <c r="F255"/>
  <c r="E255"/>
  <c r="D255"/>
  <c r="D252"/>
  <c r="D253"/>
  <c r="F257"/>
  <c r="E257"/>
  <c r="D257"/>
  <c r="F259"/>
  <c r="E259"/>
  <c r="D259"/>
  <c r="F272"/>
  <c r="E272"/>
  <c r="D272"/>
  <c r="F269"/>
  <c r="E269"/>
  <c r="D269"/>
  <c r="F266"/>
  <c r="E266"/>
  <c r="D266"/>
  <c r="F263"/>
  <c r="E263"/>
  <c r="D263"/>
  <c r="F251"/>
  <c r="E251"/>
  <c r="D262" l="1"/>
  <c r="F262"/>
  <c r="E262"/>
  <c r="D251"/>
  <c r="F249" l="1"/>
  <c r="F248" s="1"/>
  <c r="E249"/>
  <c r="E248" s="1"/>
  <c r="D249"/>
  <c r="D248" s="1"/>
  <c r="F122" l="1"/>
  <c r="E122"/>
  <c r="E182" l="1"/>
  <c r="E181" s="1"/>
  <c r="F203"/>
  <c r="F202" s="1"/>
  <c r="F201" s="1"/>
  <c r="E203"/>
  <c r="E202" s="1"/>
  <c r="E201" s="1"/>
  <c r="E232"/>
  <c r="E241" l="1"/>
  <c r="F243"/>
  <c r="E243"/>
  <c r="F246"/>
  <c r="F24"/>
  <c r="F23" s="1"/>
  <c r="F22" s="1"/>
  <c r="E24"/>
  <c r="E23" s="1"/>
  <c r="E22" s="1"/>
  <c r="D20"/>
  <c r="E20"/>
  <c r="D17"/>
  <c r="E17"/>
  <c r="E13" s="1"/>
  <c r="E12" s="1"/>
  <c r="D14"/>
  <c r="D13" l="1"/>
  <c r="D12" s="1"/>
  <c r="D241" l="1"/>
  <c r="E30"/>
  <c r="F30"/>
  <c r="D30"/>
  <c r="D199"/>
  <c r="D198" s="1"/>
  <c r="D196"/>
  <c r="D195" s="1"/>
  <c r="D24" l="1"/>
  <c r="D23" l="1"/>
  <c r="D22" s="1"/>
  <c r="F28"/>
  <c r="E28"/>
  <c r="D28"/>
  <c r="F32"/>
  <c r="E32"/>
  <c r="D32"/>
  <c r="D34"/>
  <c r="D36"/>
  <c r="D38"/>
  <c r="D40"/>
  <c r="D42"/>
  <c r="F44"/>
  <c r="E44"/>
  <c r="D44"/>
  <c r="F46"/>
  <c r="E46"/>
  <c r="D46"/>
  <c r="F50"/>
  <c r="E50"/>
  <c r="D50"/>
  <c r="F53"/>
  <c r="E53"/>
  <c r="D53"/>
  <c r="D57"/>
  <c r="F65"/>
  <c r="E65"/>
  <c r="D65"/>
  <c r="F67"/>
  <c r="E67"/>
  <c r="D67"/>
  <c r="F69"/>
  <c r="E69"/>
  <c r="D69"/>
  <c r="D71"/>
  <c r="D59"/>
  <c r="D75"/>
  <c r="D77"/>
  <c r="D81"/>
  <c r="D73"/>
  <c r="D55"/>
  <c r="F83"/>
  <c r="E83"/>
  <c r="D83"/>
  <c r="F85"/>
  <c r="E85"/>
  <c r="D85"/>
  <c r="E88"/>
  <c r="D88"/>
  <c r="F90"/>
  <c r="E90"/>
  <c r="D90"/>
  <c r="F92"/>
  <c r="E92"/>
  <c r="D92"/>
  <c r="F94"/>
  <c r="E94"/>
  <c r="D94"/>
  <c r="F96"/>
  <c r="E96"/>
  <c r="D96"/>
  <c r="D98"/>
  <c r="D101"/>
  <c r="D100" s="1"/>
  <c r="D104"/>
  <c r="F106"/>
  <c r="E106"/>
  <c r="D106"/>
  <c r="F108"/>
  <c r="E108"/>
  <c r="D108"/>
  <c r="F110"/>
  <c r="E110"/>
  <c r="D110"/>
  <c r="F113"/>
  <c r="F112" s="1"/>
  <c r="E113"/>
  <c r="E112" s="1"/>
  <c r="D113"/>
  <c r="D112" s="1"/>
  <c r="D116"/>
  <c r="D118"/>
  <c r="D120"/>
  <c r="D122"/>
  <c r="F124"/>
  <c r="E124"/>
  <c r="D124"/>
  <c r="F245"/>
  <c r="E246"/>
  <c r="E245" s="1"/>
  <c r="D246"/>
  <c r="D245" s="1"/>
  <c r="F239"/>
  <c r="E239"/>
  <c r="E238" s="1"/>
  <c r="D239"/>
  <c r="D243"/>
  <c r="F236"/>
  <c r="F235" s="1"/>
  <c r="E236"/>
  <c r="E235" s="1"/>
  <c r="D236"/>
  <c r="D235" s="1"/>
  <c r="F229"/>
  <c r="F228" s="1"/>
  <c r="F227" s="1"/>
  <c r="E229"/>
  <c r="E228" s="1"/>
  <c r="E227" s="1"/>
  <c r="D229"/>
  <c r="F214"/>
  <c r="E214"/>
  <c r="D214"/>
  <c r="F217"/>
  <c r="E217"/>
  <c r="D217"/>
  <c r="F220"/>
  <c r="E220"/>
  <c r="D220"/>
  <c r="F224"/>
  <c r="F223" s="1"/>
  <c r="E224"/>
  <c r="E223" s="1"/>
  <c r="D224"/>
  <c r="D223" s="1"/>
  <c r="F209"/>
  <c r="E209"/>
  <c r="D209"/>
  <c r="F211"/>
  <c r="E211"/>
  <c r="D211"/>
  <c r="F193"/>
  <c r="F192" s="1"/>
  <c r="F191" s="1"/>
  <c r="F190" s="1"/>
  <c r="E193"/>
  <c r="E192" s="1"/>
  <c r="E191" s="1"/>
  <c r="E190" s="1"/>
  <c r="D193"/>
  <c r="D192" s="1"/>
  <c r="D191" s="1"/>
  <c r="D203"/>
  <c r="D202" s="1"/>
  <c r="D201" s="1"/>
  <c r="F179"/>
  <c r="F178" s="1"/>
  <c r="E179"/>
  <c r="E178" s="1"/>
  <c r="D179"/>
  <c r="D178" s="1"/>
  <c r="D182"/>
  <c r="D181" s="1"/>
  <c r="E188"/>
  <c r="F186"/>
  <c r="F185" s="1"/>
  <c r="E186"/>
  <c r="E185" s="1"/>
  <c r="D186"/>
  <c r="D185" s="1"/>
  <c r="F188"/>
  <c r="D188"/>
  <c r="F170"/>
  <c r="F169" s="1"/>
  <c r="E170"/>
  <c r="E169" s="1"/>
  <c r="D170"/>
  <c r="D169" s="1"/>
  <c r="F173"/>
  <c r="E173"/>
  <c r="D173"/>
  <c r="F175"/>
  <c r="E175"/>
  <c r="D175"/>
  <c r="D166"/>
  <c r="D165" s="1"/>
  <c r="D164" s="1"/>
  <c r="D157"/>
  <c r="F159"/>
  <c r="E159"/>
  <c r="D159"/>
  <c r="F162"/>
  <c r="E162"/>
  <c r="D162"/>
  <c r="D128"/>
  <c r="D127" s="1"/>
  <c r="D126" s="1"/>
  <c r="F132"/>
  <c r="F131" s="1"/>
  <c r="E132"/>
  <c r="D132"/>
  <c r="D135"/>
  <c r="E139"/>
  <c r="D139"/>
  <c r="D142"/>
  <c r="D141" s="1"/>
  <c r="F147"/>
  <c r="E147"/>
  <c r="D147"/>
  <c r="F149"/>
  <c r="E149"/>
  <c r="D149"/>
  <c r="D152"/>
  <c r="D154"/>
  <c r="F49" l="1"/>
  <c r="E49"/>
  <c r="D49"/>
  <c r="D190"/>
  <c r="F103"/>
  <c r="E103"/>
  <c r="D131"/>
  <c r="D238"/>
  <c r="D228"/>
  <c r="D227" s="1"/>
  <c r="F156"/>
  <c r="F216"/>
  <c r="F213" s="1"/>
  <c r="D115"/>
  <c r="D87"/>
  <c r="F208"/>
  <c r="D184"/>
  <c r="D177" s="1"/>
  <c r="D151"/>
  <c r="F172"/>
  <c r="F168" s="1"/>
  <c r="E131"/>
  <c r="E130" s="1"/>
  <c r="E172"/>
  <c r="E168" s="1"/>
  <c r="E208"/>
  <c r="F238"/>
  <c r="E156"/>
  <c r="D216"/>
  <c r="D213" s="1"/>
  <c r="D156"/>
  <c r="F184"/>
  <c r="F177" s="1"/>
  <c r="D208"/>
  <c r="F87"/>
  <c r="D27"/>
  <c r="D103"/>
  <c r="E87"/>
  <c r="F27"/>
  <c r="F130"/>
  <c r="D172"/>
  <c r="D168" s="1"/>
  <c r="E216"/>
  <c r="E213" s="1"/>
  <c r="E27"/>
  <c r="E184"/>
  <c r="E177" s="1"/>
  <c r="D26" l="1"/>
  <c r="F26"/>
  <c r="F301" s="1"/>
  <c r="E26"/>
  <c r="E301" s="1"/>
  <c r="D130"/>
  <c r="D301" l="1"/>
</calcChain>
</file>

<file path=xl/sharedStrings.xml><?xml version="1.0" encoding="utf-8"?>
<sst xmlns="http://schemas.openxmlformats.org/spreadsheetml/2006/main" count="592" uniqueCount="332">
  <si>
    <t xml:space="preserve"> к решению районного Собрания </t>
  </si>
  <si>
    <t xml:space="preserve">«О бюджете Ершовского муниципального района </t>
  </si>
  <si>
    <r>
      <t>(</t>
    </r>
    <r>
      <rPr>
        <sz val="10"/>
        <color theme="1"/>
        <rFont val="Times New Roman"/>
        <family val="1"/>
        <charset val="204"/>
      </rPr>
      <t>тыс. рублей)</t>
    </r>
  </si>
  <si>
    <t>Наименование</t>
  </si>
  <si>
    <t>Целевая статья</t>
  </si>
  <si>
    <t>Вид расходов</t>
  </si>
  <si>
    <t>2025 год</t>
  </si>
  <si>
    <t>Развитие системы образования на территории Ершовского муниципального  района до 2025 года</t>
  </si>
  <si>
    <t>710 00 00000</t>
  </si>
  <si>
    <t>подпрограмма «Развитие системы дошкольного образования»</t>
  </si>
  <si>
    <t>711 01 00000</t>
  </si>
  <si>
    <t>Развитие системы дошкольного образования</t>
  </si>
  <si>
    <t>711 01 01100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</si>
  <si>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</si>
  <si>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</si>
  <si>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Обеспечение образовательной деятельности муниципальных дошкольных образовательных организаций</t>
  </si>
  <si>
    <t>711 01 76700</t>
  </si>
  <si>
    <t>Расходы на присмотр и уход за 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</si>
  <si>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711 01 76900</t>
  </si>
  <si>
    <t>Проведение капитального и текущего ремонтов муниципальных образовательных организаций</t>
  </si>
  <si>
    <t>Проведение капитального и текущего ремонтов муниципальных образовательных организаций за счет средств местного бюджета</t>
  </si>
  <si>
    <t>Проведение строительного контроля при проведении ремонтов в муниципальных образовательных организациях за счет средств местного бюджета</t>
  </si>
  <si>
    <t>Оснащение и укрепление материально-технической базы образовательных организаций</t>
  </si>
  <si>
    <t>Оснащение и укрепление материально-технической базы образовательных организаций за счет средств местного бюджета</t>
  </si>
  <si>
    <t>711 01 01104</t>
  </si>
  <si>
    <t xml:space="preserve"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 </t>
  </si>
  <si>
    <t>Социальное обеспечение и иные выплаты населению</t>
  </si>
  <si>
    <t>подпрограмма «Дети Ершовского муниципального района»</t>
  </si>
  <si>
    <t>712 00 01100</t>
  </si>
  <si>
    <t>подпрограмма «Развитие системы общего и дополнительного образования»</t>
  </si>
  <si>
    <t>715 01 00000</t>
  </si>
  <si>
    <t>Развитие системы общего и дополнительного образования</t>
  </si>
  <si>
    <t>715 01 01100</t>
  </si>
  <si>
    <t>Основное мероприятие: «Персонифицированное финансирование дополнительного образования детей»</t>
  </si>
  <si>
    <t>715 01 01101</t>
  </si>
  <si>
    <t>Компенсация по обеспечению бесплатного двухразового питания обучающихся с ограниченными возможностями здоровья, находящимся на индивидуальном обучении на дому, их родителям (законным представителям)</t>
  </si>
  <si>
    <t>715 01 01105</t>
  </si>
  <si>
    <t xml:space="preserve">финансовое обеспечение образовательной деятельности муниципальных общеобразовательных учреждений </t>
  </si>
  <si>
    <t>715 01 77000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</si>
  <si>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</si>
  <si>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715 01 77160</t>
  </si>
  <si>
    <t xml:space="preserve">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</t>
  </si>
  <si>
    <t>715 01 77200</t>
  </si>
  <si>
    <t>Оснащение оборудованием, мебелью, инвентарем, средствами обучения и воспитания, а также оснащение библиотечного фонда муниципальных образовательных организаций</t>
  </si>
  <si>
    <t>715 01 78870</t>
  </si>
  <si>
    <t>Проведение строительного контроля при проведении ремонтов спортивных залов в муниципальных образовательных организациях за счет средств местного бюджета</t>
  </si>
  <si>
    <t>715 01 01104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</si>
  <si>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</si>
  <si>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</si>
  <si>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регионального проекта (программы) в целях выполнения задач федерального проекта «Современная школа»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</si>
  <si>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</si>
  <si>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715 E1 51720</t>
  </si>
  <si>
    <t>Мероприятия в целях выполнения задач регионального проекта на обновление материально- технической базы для формирования у обучающихся современных технологических и гуманитарных навыков</t>
  </si>
  <si>
    <t>Реализация регионального проекта (программы) в целях выполнения задач федерального проекта «Успех каждого ребенка»</t>
  </si>
  <si>
    <t>Оснащение (обновление материально-технической базы) оборудованием, средствами обучения и воспитания 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</si>
  <si>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Реализация регионального проекта (программы) в целях выполнения задач федерального проекта «Цифровая образовательная среда»</t>
  </si>
  <si>
    <t>715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</si>
  <si>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</si>
  <si>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Обеспечение функционирования центров цифрового образования детей «IT-куб» (в рамках достижения соответствующих результатов федерального проекта) (за исключением расходов на оплату труда с начислениями)</t>
  </si>
  <si>
    <t>Обеспечение функционирования центров цифрового образования детей «IT-куб» (в рамках достижения соответствующих результатов федерального проекта) (в части расходов на оплату труда с начислениями)</t>
  </si>
  <si>
    <t>Реализация регионального проекта (программы) в целях выполнения задач федерального проекта «Патриотическое воспитание граждан»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</si>
  <si>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</si>
  <si>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715 EB 51790</t>
  </si>
  <si>
    <t>Обеспечение сохранения достигнутых показателей повышения оплаты труда отдельных категорий работников бюджетной сферы</t>
  </si>
  <si>
    <t>715 04 72500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</si>
  <si>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</si>
  <si>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715 04 S2500</t>
  </si>
  <si>
    <t>подпрограмма «Обеспечение условий безопасности муниципальных учреждений образования»</t>
  </si>
  <si>
    <t>716 00 01100</t>
  </si>
  <si>
    <t>подпрограмма «Развитие кадрового потенциала в образовательных организациях»</t>
  </si>
  <si>
    <t>717 00 01100</t>
  </si>
  <si>
    <t>718 00 01100</t>
  </si>
  <si>
    <t>Обеспечение населения доступным жильем и развитие жилищно-коммунальной инфраструктуры Ершовского муниципального  района на 2021-2024 годы</t>
  </si>
  <si>
    <t>720 00 00000</t>
  </si>
  <si>
    <t>722 00 00000</t>
  </si>
  <si>
    <t>Реализация мероприятий по обеспечению жильем молодых семей</t>
  </si>
  <si>
    <t>Культура Ершовского муниципального района Саратовской области до 2025 года</t>
  </si>
  <si>
    <t>730 00 00000</t>
  </si>
  <si>
    <t>731 00 00000</t>
  </si>
  <si>
    <t>Основное мероприятие «Развитие культуры Ершовского муниципального района»</t>
  </si>
  <si>
    <t>731 00 01100</t>
  </si>
  <si>
    <t>Проведение капитального и текущего ремонтов, техническое оснащение муниципальных учреждений культурно - досугового типа</t>
  </si>
  <si>
    <t>731 00 74020</t>
  </si>
  <si>
    <t>Государственная поддержка отрасли культуры (комплектование книжных фондов муниципальных общедоступных библиотек)</t>
  </si>
  <si>
    <t>731 00 L5191</t>
  </si>
  <si>
    <t>Реализация регионального проекта (программы) в целях выполнения задач федерального проекта «Творческие люди»</t>
  </si>
  <si>
    <t>Государственная поддержка отрасли культуры (государственная поддержка лучших сельских учреждений культуры)</t>
  </si>
  <si>
    <t>731 A2 55192</t>
  </si>
  <si>
    <t>732 00 01100</t>
  </si>
  <si>
    <t>подпрограмма «Сохранение,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</t>
  </si>
  <si>
    <t>734 00 01100</t>
  </si>
  <si>
    <t>740 00 00000</t>
  </si>
  <si>
    <t>Подпрограмма «Молодежь Ершовского муниципального района»</t>
  </si>
  <si>
    <t>741 00 01100</t>
  </si>
  <si>
    <t>подпрограмма «Развитие физической культуры и спорта в Ершовском муниципальном районе»</t>
  </si>
  <si>
    <t>742 00 00000</t>
  </si>
  <si>
    <t>742 00 01100</t>
  </si>
  <si>
    <t>подпрограмма «Патриотическое воспитание молодежи Ершовского муниципального района»</t>
  </si>
  <si>
    <t>743 00 01100</t>
  </si>
  <si>
    <t>Развитие малого и среднего предпринимательства в Ершовском муниципальном районе на 2021-2025 годы</t>
  </si>
  <si>
    <t>750 00 00000</t>
  </si>
  <si>
    <t>подпрограмма «Развитие малого и среднего предпринимательства»</t>
  </si>
  <si>
    <t>751 00 00000</t>
  </si>
  <si>
    <t>Развитие малого и среднего предпринимательства</t>
  </si>
  <si>
    <t>751 00 01100</t>
  </si>
  <si>
    <t>Иные бюджетные ассигнования</t>
  </si>
  <si>
    <t>Информационное общество Ершовского муниципального района на 2021-2025 годы</t>
  </si>
  <si>
    <t>760 00 00000</t>
  </si>
  <si>
    <t>подпрограмма «Развитие информационного общества Ершовского муниципального района»</t>
  </si>
  <si>
    <t>761 00 01100</t>
  </si>
  <si>
    <t>Развитие информационного общества</t>
  </si>
  <si>
    <t xml:space="preserve"> подпрограмма «Информационное партнерство органов местного самоуправления со средствами массовой информации»</t>
  </si>
  <si>
    <t>762 00 00000</t>
  </si>
  <si>
    <t>Информационное партнерство органов местного самоуправления со средствами массовой информации</t>
  </si>
  <si>
    <t>762 00 01100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</si>
  <si>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</si>
  <si>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</si>
  <si>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Развитие муниципального управления Ершовского муниципального района до 2025 года</t>
  </si>
  <si>
    <t>770 00 00000</t>
  </si>
  <si>
    <t>подпрограмма «Развитие местного самоуправления в Ершовском муниципальном районе»</t>
  </si>
  <si>
    <t>771 01 00000</t>
  </si>
  <si>
    <t>Развитие местного самоуправления в Ершовском муниципальном районе</t>
  </si>
  <si>
    <t>771 01 01100</t>
  </si>
  <si>
    <t>772 01 00000</t>
  </si>
  <si>
    <t>Развитие муниципальной службы в Ершовском муниципальном районе</t>
  </si>
  <si>
    <t>772 01 01100</t>
  </si>
  <si>
    <t>773 01 00000</t>
  </si>
  <si>
    <t>Управление резервными средствами</t>
  </si>
  <si>
    <t>773 01 00001</t>
  </si>
  <si>
    <t>Средства, выделяемые из резервного фонда администрации Ершовского муниципального района</t>
  </si>
  <si>
    <t>Исполнение государственных полномочий по расчету и предоставлению дотаций поселениям</t>
  </si>
  <si>
    <t>773 01 76100</t>
  </si>
  <si>
    <t>Межбюджетные трансферты</t>
  </si>
  <si>
    <t>Развитие транспортной системы Ершовского муниципального района на 2021-2025 годы</t>
  </si>
  <si>
    <t>780 00 00000</t>
  </si>
  <si>
    <t>подпрограмма «Капитальный ремонт, ремонт и содержание автомобильных дорог местного значения, находящихся в муниципальной собственности района»</t>
  </si>
  <si>
    <t>783 00 00000</t>
  </si>
  <si>
    <t>Капитальный ремонт, ремонт и содержание автомобильных дорог местного значения, находящихся в муниципальной собственности района за счет средств районного дорожного фонда</t>
  </si>
  <si>
    <t>783 00 10600</t>
  </si>
  <si>
    <t>Капитальный ремонт, ремонт и содержание автомобильных дорог местного значения, находящихся в муниципальной собственности района за счет средств районного дорожного фонда (акцизы)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</si>
  <si>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</si>
  <si>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</si>
  <si>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</si>
  <si>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Паспортизация муниципальных автомобильных дорог местного значения общего пользования муниципального образования</t>
  </si>
  <si>
    <t>784 00 10310</t>
  </si>
  <si>
    <t>Паспортизация муниципальных автомобильных дорог местного значения общего пользования муниципального района</t>
  </si>
  <si>
    <t>784 00 10311</t>
  </si>
  <si>
    <t>Профилактика правонарушений и противодействие незаконному обороту наркотических средств  в Ершовском муниципальном районе до 2025 года</t>
  </si>
  <si>
    <t>790 00 00000</t>
  </si>
  <si>
    <t>подпрограмма «Профилактика правонарушений и усиление борьбы с преступностью на территории Ершовского муниципального района»</t>
  </si>
  <si>
    <t>791 00 01100</t>
  </si>
  <si>
    <t>792 00 01100</t>
  </si>
  <si>
    <t>Социальная поддержка и социальное обслуживание граждан Ершовского муниципального района на2021-2025 годы</t>
  </si>
  <si>
    <t>800 00 00000</t>
  </si>
  <si>
    <t>подпрограмма «Организация отдыха и оздоровление детей и подростков в Ершовском муниципальном районе»</t>
  </si>
  <si>
    <t>801 00 01100</t>
  </si>
  <si>
    <t>подпрограмма «Социальная поддержка граждан»</t>
  </si>
  <si>
    <t>802 01 00000</t>
  </si>
  <si>
    <t>Доплаты к пенсиям муниципальным служащим</t>
  </si>
  <si>
    <t>802 01 01117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</si>
  <si>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</si>
  <si>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802 01 77110</t>
  </si>
  <si>
    <t>Подпрограмма «Социальное обеспечение и иные выплаты населению»</t>
  </si>
  <si>
    <t>803 01 00000</t>
  </si>
  <si>
    <t>Предоставление ежемесячной денежной выплаты на оплату жилого помещения и коммунальных услуг медицинским и фармацевтическим работникам муниципальных учреждений здравоохранения, проживающим и работающим в сельской местности</t>
  </si>
  <si>
    <t>803 01 01115</t>
  </si>
  <si>
    <t>Энергосбережение и повышение энергетической эффективности Ершовского муниципального района на 2021-2025 годы</t>
  </si>
  <si>
    <t>811 00 00000</t>
  </si>
  <si>
    <t>подпрограмма «Энергосбережение и повышение энергетической эффективности Ершовского муниципального района»</t>
  </si>
  <si>
    <t>Осуществление мероприятий в области энергосбережения и повышения энергетической эффективности</t>
  </si>
  <si>
    <t>Осуществление мероприятий в области энергосбережения и повышения энергетической эффективности за счет средств местного бюджета</t>
  </si>
  <si>
    <t>811 01 01100</t>
  </si>
  <si>
    <t>Защита населения и территорий от чрезвычайных ситуаций, обеспечение пожарной безопасности в Ершовском муниципальном районе до 2025 года</t>
  </si>
  <si>
    <t>820 00 00000</t>
  </si>
  <si>
    <t>подпрограмма «Защита населения и территорий от чрезвычайных ситуаций»</t>
  </si>
  <si>
    <t>Профилактика терроризма и экстремизма, а также минимизации и ликвидации последствий терроризма, экстремизма на территории Ершовского муниципального района до 2025 года</t>
  </si>
  <si>
    <t>830 00 00000</t>
  </si>
  <si>
    <t>Мероприятия по профилактике терроризма</t>
  </si>
  <si>
    <t>830 00 01100</t>
  </si>
  <si>
    <t>Мероприятия по защите прав потребителей</t>
  </si>
  <si>
    <t>831 00 01100</t>
  </si>
  <si>
    <t>подпрограмма «Проведение мероприятий по инвестиционной политике»</t>
  </si>
  <si>
    <t>833 00 01100</t>
  </si>
  <si>
    <t>Улучшение условий и охраны труда на рабочих местах в Ершовском муниципальном районе на 2021-2025 годы</t>
  </si>
  <si>
    <t>860 00 00000</t>
  </si>
  <si>
    <t>подпрограмма «Улучшение условий и охраны труда на рабочих местах в Ершовском муниципальном районе»</t>
  </si>
  <si>
    <t>861 00 01100</t>
  </si>
  <si>
    <t>Всего расходов</t>
  </si>
  <si>
    <t>711 01 S2Г01</t>
  </si>
  <si>
    <t>711 01 77900</t>
  </si>
  <si>
    <t>715 01 S2Г01</t>
  </si>
  <si>
    <t>715 01 S2Г06</t>
  </si>
  <si>
    <t>715 01 L3030</t>
  </si>
  <si>
    <t>715 01 L3040</t>
  </si>
  <si>
    <t>715 E1 00000</t>
  </si>
  <si>
    <t>715 E1 Д1100</t>
  </si>
  <si>
    <t>715 E2 00000</t>
  </si>
  <si>
    <t>715 E2 51710</t>
  </si>
  <si>
    <t>715 E4 52130</t>
  </si>
  <si>
    <t>715 EВ 00000</t>
  </si>
  <si>
    <t>715 04 02500</t>
  </si>
  <si>
    <t>722 00 L4970</t>
  </si>
  <si>
    <t>731 A2 00000</t>
  </si>
  <si>
    <t>736 00 00000</t>
  </si>
  <si>
    <t>736 00 72500</t>
  </si>
  <si>
    <t>736 00 S2500</t>
  </si>
  <si>
    <t>811 01 00000</t>
  </si>
  <si>
    <t>822 00 01100</t>
  </si>
  <si>
    <t>Охрана окружающей среды, воспроизводство и рациональное использование природных ресурсов Ершовского муниципального района на 2023-2025 годы</t>
  </si>
  <si>
    <t>Осуществление мероприятий в области охраны окружающей среды</t>
  </si>
  <si>
    <t>783 00 D7600</t>
  </si>
  <si>
    <t>783 00 D7620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</si>
  <si>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</si>
  <si>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Капитальный ремонт, ремонт и содержание автомобильных дорог общего пользования местного значения за счет средств районного дорожного фонда</t>
  </si>
  <si>
    <t>783 00 S7600</t>
  </si>
  <si>
    <t>783 00 S7620</t>
  </si>
  <si>
    <t xml:space="preserve"> 2024 год</t>
  </si>
  <si>
    <t>2026 год</t>
  </si>
  <si>
    <t xml:space="preserve">Саратовской области на 2024 год </t>
  </si>
  <si>
    <t>и на плановый период 2025 и 2026 годов»</t>
  </si>
  <si>
    <t>630 00 00000</t>
  </si>
  <si>
    <t>630 01 00101</t>
  </si>
  <si>
    <t>620 00 00000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</si>
  <si>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</si>
  <si>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620 F3 00000</t>
  </si>
  <si>
    <t>620 F3 67483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</si>
  <si>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</si>
  <si>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</si>
  <si>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620 F3 67484</t>
  </si>
  <si>
    <t>620 01 00101</t>
  </si>
  <si>
    <t>811 01 79140</t>
  </si>
  <si>
    <t>715 01 79150</t>
  </si>
  <si>
    <t>711 01 79150</t>
  </si>
  <si>
    <t xml:space="preserve"> Приложение № 5</t>
  </si>
  <si>
    <t>Выполнение функций органами местного самоуправления</t>
  </si>
  <si>
    <t>410 00 00000</t>
  </si>
  <si>
    <t>Обеспечение деятельности представительного органа местного самоуправления</t>
  </si>
  <si>
    <t>411 00 02000</t>
  </si>
  <si>
    <t>413 00 02200</t>
  </si>
  <si>
    <t>413 00 03010</t>
  </si>
  <si>
    <t>413 00 77150</t>
  </si>
  <si>
    <t>Расходы на обеспечение функций центрального аппарата</t>
  </si>
  <si>
    <t>Расходы на обеспечение деятельности главы  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</si>
  <si>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</t>
  </si>
  <si>
    <t>411 00 00000</t>
  </si>
  <si>
    <t>Уплата земельного налога, налога на имущество  и транспортного налога органами местного самоуправления</t>
  </si>
  <si>
    <t>413 00 06100</t>
  </si>
  <si>
    <t>Осуществление переданных государственных полномочий субъекта РФ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</si>
  <si>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 фонды  Российской  Федерации ,  обеспечение деятельности штатных работников</t>
  </si>
  <si>
    <t>413 00 70000</t>
  </si>
  <si>
    <t>413 00 77120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</si>
  <si>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</si>
  <si>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413 00 76500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</si>
  <si>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</si>
  <si>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413 00 76600</t>
  </si>
  <si>
    <t>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бюджета, областным государственным автономным и бюджетным учреждениям, иным юридическим лицам, не являющимся участниками бюджетного процесса, расположенным на территориях муниципальных образований области</t>
  </si>
  <si>
    <t>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</t>
  </si>
  <si>
    <t>413 00 03020</t>
  </si>
  <si>
    <t>Межбюджетные трансферты , передаваемые бюджетам муниципальных районов из бюджетов поселений на осуществление части полномочий по решению  вопросов местного значения в соответствии с заключенными соглашениями в части формирования и исполнения бюджетов поселений</t>
  </si>
  <si>
    <t>Обеспечение деятельности учреждений (оказание государственных услуг, выполнение работ)</t>
  </si>
  <si>
    <t>430 00 00000</t>
  </si>
  <si>
    <t>Расходы на обеспечение деятельности муниципальных казенных учреждений</t>
  </si>
  <si>
    <t>430 00 04200</t>
  </si>
  <si>
    <t>Мероприятия в сфере приватизации и продажи муниципального имущества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</si>
  <si>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</si>
  <si>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440 00 00000</t>
  </si>
  <si>
    <t>440 00 06600</t>
  </si>
  <si>
    <t>Исполнение судебных решений, не связанных с погашением кредиторской задолженности</t>
  </si>
  <si>
    <t>Расходы по исполнительным листам</t>
  </si>
  <si>
    <t>992 00 00000</t>
  </si>
  <si>
    <t>992 00 94100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</si>
  <si>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</si>
  <si>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480 00 00000</t>
  </si>
  <si>
    <t>430 00 77800</t>
  </si>
  <si>
    <t>Осуществление 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</si>
  <si>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430 00 77300</t>
  </si>
  <si>
    <t>Осуществление  государственных полномочий 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обучающихся по образовательным программам  начального общего образования на дому детей – инвалидов и 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финансирование расходов на присмотр и уход за детьми дошкольного возраста муниципальных образовательных организаций, реализующих образовательную программу дошкольного образования</t>
  </si>
  <si>
    <t>450 00 70000</t>
  </si>
  <si>
    <t>450 00 77130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</si>
  <si>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</si>
  <si>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450 00 00000</t>
  </si>
  <si>
    <r>
      <t xml:space="preserve">Распределение бюджетных ассигнований по целевым статьям (муниципальных программ района и непрограммным направлениям деятельности), группам видов расходов классификации расходов  бюджета Ершовского муниципального района </t>
    </r>
    <r>
      <rPr>
        <b/>
        <sz val="12"/>
        <color rgb="FF000000"/>
        <rFont val="Times New Roman"/>
        <family val="1"/>
        <charset val="204"/>
      </rPr>
      <t>Саратовской области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на 2024 </t>
    </r>
    <r>
      <rPr>
        <b/>
        <sz val="12"/>
        <color rgb="FF212121"/>
        <rFont val="Times New Roman"/>
        <family val="1"/>
        <charset val="204"/>
      </rPr>
      <t>год и на плановый период 2025 и 2026 годов</t>
    </r>
  </si>
  <si>
    <r>
      <t xml:space="preserve">Муниципальная адресная программа ЕМР </t>
    </r>
    <r>
      <rPr>
        <b/>
        <sz val="10"/>
        <color theme="1"/>
        <rFont val="Calibri"/>
        <family val="2"/>
        <charset val="204"/>
      </rPr>
      <t>«</t>
    </r>
    <r>
      <rPr>
        <b/>
        <sz val="10"/>
        <color theme="1"/>
        <rFont val="Times New Roman"/>
        <family val="1"/>
        <charset val="204"/>
      </rPr>
      <t>Переселение граждан из аварийного жилищного фонда на 2022-2025 годы</t>
    </r>
    <r>
      <rPr>
        <b/>
        <sz val="10"/>
        <color theme="1"/>
        <rFont val="Calibri"/>
        <family val="2"/>
        <charset val="204"/>
      </rPr>
      <t>»</t>
    </r>
  </si>
  <si>
    <r>
      <t xml:space="preserve">Мероприятие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Демонтаж аварийного жилья</t>
    </r>
    <r>
      <rPr>
        <sz val="10"/>
        <color theme="1"/>
        <rFont val="Calibri"/>
        <family val="2"/>
        <charset val="204"/>
      </rPr>
      <t>»</t>
    </r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</si>
  <si>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Охрана окружающей среды, воспроизводство и рациональное использование природных ресурсов Ершовского муниципального района на 2023-2025 годы</t>
    </r>
    <r>
      <rPr>
        <sz val="10"/>
        <color theme="1"/>
        <rFont val="Calibri"/>
        <family val="2"/>
        <charset val="204"/>
      </rPr>
      <t>»</t>
    </r>
  </si>
  <si>
    <t>подпрограмма «Обеспечение сохранения достигнутых  показателей повышения оплаты труда отдельных категорий работников  бюджетной сферы»</t>
  </si>
  <si>
    <r>
      <t>подпрограмма «Координация работы и организационное сопровождение системы образования</t>
    </r>
    <r>
      <rPr>
        <sz val="10"/>
        <color theme="1"/>
        <rFont val="Calibri"/>
        <family val="2"/>
        <charset val="204"/>
      </rPr>
      <t>»</t>
    </r>
  </si>
  <si>
    <t>подпрограмма «Гармонизация межнациональных и межконфессиональных отношений Ершовского муниципального района»</t>
  </si>
  <si>
    <t>подпрограмма «Обеспечение сохранения достигнутых показателей повышения оплаты труда отдельных категорий работников бюджетной сферы»</t>
  </si>
  <si>
    <t>подпрограмма «Развитие муниципальной службы в Ершовском муниципальном районе»</t>
  </si>
  <si>
    <t>подпрограмма «Управление муниципальными финансами в Ершовском муниципальном районе»</t>
  </si>
  <si>
    <t>подпрограмма «Комплексные меры противодействия злоупотреблению наркотиками и их незаконному обороту в Ершовском муниципальном районе»</t>
  </si>
  <si>
    <t>711 01 72110</t>
  </si>
  <si>
    <t>711 01 S2110</t>
  </si>
  <si>
    <t>715 01 72110</t>
  </si>
  <si>
    <t>715 01 S2110</t>
  </si>
  <si>
    <t>480 00 77140</t>
  </si>
  <si>
    <t>715 01 72120</t>
  </si>
  <si>
    <t>Проведение капитального и текущего ремонта спортивных залов муниципальных образовательных организаций</t>
  </si>
  <si>
    <t>715 01 72130</t>
  </si>
  <si>
    <t>Укрепление материально-технической базы и оснащение музеев боевой славы в муниципальных образовательных организациях</t>
  </si>
  <si>
    <t>715 E4 А2132</t>
  </si>
  <si>
    <t>715 E4 А2133</t>
  </si>
  <si>
    <t>731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</si>
  <si>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</si>
  <si>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731 A3 00000</t>
  </si>
  <si>
    <t>731 A3 54530</t>
  </si>
  <si>
    <t>Создание виртуальных концертных залов</t>
  </si>
  <si>
    <r>
      <t xml:space="preserve">Региональный проект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Цифровизация услуг и формирование информационного пространства в сфере культуры (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Цифровая культура</t>
    </r>
    <r>
      <rPr>
        <sz val="10"/>
        <color theme="1"/>
        <rFont val="Calibri"/>
        <family val="2"/>
        <charset val="204"/>
      </rPr>
      <t>»</t>
    </r>
    <r>
      <rPr>
        <sz val="10"/>
        <color theme="1"/>
        <rFont val="Times New Roman"/>
        <family val="1"/>
        <charset val="204"/>
      </rPr>
      <t>)</t>
    </r>
    <r>
      <rPr>
        <sz val="10"/>
        <color theme="1"/>
        <rFont val="Calibri"/>
        <family val="2"/>
        <charset val="204"/>
      </rPr>
      <t>»</t>
    </r>
  </si>
  <si>
    <t>Обеспечение условий для создания центров образования цифрового и  гуманитарного профилей детей (за исключением расходов на оплату труда с начислениями)</t>
  </si>
  <si>
    <t>715 E1 72131</t>
  </si>
  <si>
    <t>Обеспечение условий для создания центров образования цифрового и  гуманитарного профилей детей (в части расходов на оплату труда с начислениями)</t>
  </si>
  <si>
    <t>715 E1 72132</t>
  </si>
  <si>
    <t>Обеспечение условий для функционирования центров образования естественно- научной и технологической направленностей в общеобразовательных организациях (в части расходов на оплату труда с начислениями)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</si>
  <si>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(за исключением расходов на оплату труда с начислениями)</t>
  </si>
  <si>
    <t>715 E1 А1721</t>
  </si>
  <si>
    <t>715 E1 А1722</t>
  </si>
  <si>
    <t>Обеспечение условий для внедрения цифровой образовательной среды в общеобразовательных организациях</t>
  </si>
  <si>
    <t>715 E4 А2131</t>
  </si>
  <si>
    <t>Осуществление переданных полномочий Российской Федерации</t>
  </si>
  <si>
    <t>900 00 00000</t>
  </si>
  <si>
    <t>902 00 51200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</si>
  <si>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</si>
  <si>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785 00 00000</t>
  </si>
  <si>
    <t>Предоставление транспортных услуг населению и организация транспортного обслуживания населения</t>
  </si>
  <si>
    <t>785 00 10101</t>
  </si>
  <si>
    <t>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</si>
  <si>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715 01 S2120</t>
  </si>
  <si>
    <r>
      <t xml:space="preserve">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Предоставление транспортных услуг населению и организация транспортного обслуживания населения</t>
    </r>
    <r>
      <rPr>
        <sz val="10"/>
        <color theme="1"/>
        <rFont val="Calibri"/>
        <family val="2"/>
        <charset val="204"/>
      </rPr>
      <t>»</t>
    </r>
  </si>
  <si>
    <t>Развитие физической культуры, спорта и молодежной политики Ершовского муниципального района до 2025 года</t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</si>
  <si>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Развитие культуры Ершовского муниципального района»</t>
    </r>
  </si>
  <si>
    <t>Подпрограмма «Обеспечение жильем молодых семей»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</si>
</sst>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2121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workbookViewId="0">
      <selection activeCell="D13" sqref="D13"/>
    </sheetView>
  </sheetViews>
  <sheetFormatPr defaultRowHeight="15"/>
  <cols>
    <col min="1" max="1" width="38.42578125" customWidth="1"/>
    <col min="2" max="2" width="12.140625" style="24" customWidth="1"/>
    <col min="3" max="3" width="8.5703125" style="13" customWidth="1"/>
    <col min="4" max="4" width="10.140625" style="10" customWidth="1"/>
    <col min="5" max="5" width="8.85546875" style="10" customWidth="1"/>
    <col min="6" max="6" width="9.28515625" style="10" bestFit="1" customWidth="1"/>
  </cols>
  <sheetData>
    <row r="1" spans="1:6" ht="15.75">
      <c r="A1" s="32" t="s">
        <v>233</v>
      </c>
      <c r="B1" s="32"/>
      <c r="C1" s="32"/>
      <c r="D1" s="32"/>
      <c r="E1" s="32"/>
      <c r="F1" s="32"/>
    </row>
    <row r="2" spans="1:6" ht="15.75">
      <c r="A2" s="32" t="s">
        <v>0</v>
      </c>
      <c r="B2" s="32"/>
      <c r="C2" s="32"/>
      <c r="D2" s="32"/>
      <c r="E2" s="32"/>
      <c r="F2" s="32"/>
    </row>
    <row r="3" spans="1:6" ht="15.75">
      <c r="A3" s="33" t="s">
        <v>1</v>
      </c>
      <c r="B3" s="33"/>
      <c r="C3" s="33"/>
      <c r="D3" s="33"/>
      <c r="E3" s="33"/>
      <c r="F3" s="33"/>
    </row>
    <row r="4" spans="1:6" ht="15.75">
      <c r="A4" s="33" t="s">
        <v>218</v>
      </c>
      <c r="B4" s="33"/>
      <c r="C4" s="33"/>
      <c r="D4" s="33"/>
      <c r="E4" s="33"/>
      <c r="F4" s="33"/>
    </row>
    <row r="5" spans="1:6" ht="15.75">
      <c r="A5" s="33" t="s">
        <v>219</v>
      </c>
      <c r="B5" s="33"/>
      <c r="C5" s="33"/>
      <c r="D5" s="33"/>
      <c r="E5" s="33"/>
      <c r="F5" s="33"/>
    </row>
    <row r="6" spans="1:6" ht="15.75">
      <c r="A6" s="2"/>
    </row>
    <row r="7" spans="1:6" ht="64.5" customHeight="1">
      <c r="A7" s="30" t="s">
        <v>281</v>
      </c>
      <c r="B7" s="30"/>
      <c r="C7" s="30"/>
      <c r="D7" s="30"/>
      <c r="E7" s="30"/>
      <c r="F7" s="30"/>
    </row>
    <row r="8" spans="1:6" ht="15.75">
      <c r="A8" s="31"/>
      <c r="B8" s="31"/>
      <c r="C8" s="31"/>
      <c r="D8" s="31"/>
      <c r="E8" s="31"/>
      <c r="F8" s="31"/>
    </row>
    <row r="9" spans="1:6" ht="15.75">
      <c r="A9" s="34" t="s">
        <v>2</v>
      </c>
      <c r="B9" s="34"/>
      <c r="C9" s="34"/>
      <c r="D9" s="34"/>
      <c r="E9" s="34"/>
      <c r="F9" s="34"/>
    </row>
    <row r="10" spans="1:6" ht="25.5">
      <c r="A10" s="3" t="s">
        <v>3</v>
      </c>
      <c r="B10" s="12" t="s">
        <v>4</v>
      </c>
      <c r="C10" s="12" t="s">
        <v>5</v>
      </c>
      <c r="D10" s="25" t="s">
        <v>216</v>
      </c>
      <c r="E10" s="26" t="s">
        <v>6</v>
      </c>
      <c r="F10" s="26" t="s">
        <v>217</v>
      </c>
    </row>
    <row r="11" spans="1:6">
      <c r="A11" s="3">
        <v>1</v>
      </c>
      <c r="B11" s="12">
        <v>2</v>
      </c>
      <c r="C11" s="12">
        <v>3</v>
      </c>
      <c r="D11" s="11">
        <v>4</v>
      </c>
      <c r="E11" s="27">
        <v>5</v>
      </c>
      <c r="F11" s="27">
        <v>6</v>
      </c>
    </row>
    <row r="12" spans="1:6" ht="42" customHeight="1">
      <c r="A12" s="4" t="s">
        <v>282</v>
      </c>
      <c r="B12" s="15" t="s">
        <v>222</v>
      </c>
      <c r="C12" s="12"/>
      <c r="D12" s="16">
        <f>SUM(D13)+D20</f>
        <v>57024.4</v>
      </c>
      <c r="E12" s="16">
        <f>SUM(E13)</f>
        <v>0</v>
      </c>
      <c r="F12" s="21"/>
    </row>
    <row r="13" spans="1:6" ht="76.5">
      <c r="A13" s="5" t="s">
        <v>223</v>
      </c>
      <c r="B13" s="12" t="s">
        <v>224</v>
      </c>
      <c r="C13" s="12"/>
      <c r="D13" s="14">
        <f>SUM(D17)+D14</f>
        <v>55024.4</v>
      </c>
      <c r="E13" s="14">
        <f>SUM(E17)+E14</f>
        <v>0</v>
      </c>
      <c r="F13" s="21"/>
    </row>
    <row r="14" spans="1:6" ht="76.5" hidden="1">
      <c r="A14" s="5" t="s">
        <v>223</v>
      </c>
      <c r="B14" s="12" t="s">
        <v>225</v>
      </c>
      <c r="C14" s="12"/>
      <c r="D14" s="14">
        <f>SUM(D15:D16)</f>
        <v>0</v>
      </c>
      <c r="E14" s="21"/>
      <c r="F14" s="21"/>
    </row>
    <row r="15" spans="1:6" ht="51" hidden="1">
      <c r="A15" s="5" t="s">
        <v>226</v>
      </c>
      <c r="B15" s="12" t="s">
        <v>225</v>
      </c>
      <c r="C15" s="12">
        <v>400</v>
      </c>
      <c r="D15" s="14">
        <v>0</v>
      </c>
      <c r="E15" s="21"/>
      <c r="F15" s="21"/>
    </row>
    <row r="16" spans="1:6" hidden="1">
      <c r="A16" s="5" t="s">
        <v>105</v>
      </c>
      <c r="B16" s="12" t="s">
        <v>225</v>
      </c>
      <c r="C16" s="12">
        <v>800</v>
      </c>
      <c r="D16" s="14">
        <v>0</v>
      </c>
      <c r="E16" s="21"/>
      <c r="F16" s="21"/>
    </row>
    <row r="17" spans="1:6" ht="89.25">
      <c r="A17" s="5" t="s">
        <v>227</v>
      </c>
      <c r="B17" s="12" t="s">
        <v>228</v>
      </c>
      <c r="C17" s="12"/>
      <c r="D17" s="14">
        <f>SUM(D19)+D18</f>
        <v>55024.4</v>
      </c>
      <c r="E17" s="14">
        <f>SUM(E18)</f>
        <v>0</v>
      </c>
      <c r="F17" s="21"/>
    </row>
    <row r="18" spans="1:6" ht="51">
      <c r="A18" s="5" t="s">
        <v>226</v>
      </c>
      <c r="B18" s="12" t="s">
        <v>228</v>
      </c>
      <c r="C18" s="12">
        <v>400</v>
      </c>
      <c r="D18" s="14">
        <v>55024.4</v>
      </c>
      <c r="E18" s="21">
        <v>0</v>
      </c>
      <c r="F18" s="21"/>
    </row>
    <row r="19" spans="1:6" hidden="1">
      <c r="A19" s="5" t="s">
        <v>105</v>
      </c>
      <c r="B19" s="12" t="s">
        <v>228</v>
      </c>
      <c r="C19" s="12">
        <v>800</v>
      </c>
      <c r="D19" s="14">
        <v>0</v>
      </c>
      <c r="E19" s="21"/>
      <c r="F19" s="21"/>
    </row>
    <row r="20" spans="1:6" ht="21" customHeight="1">
      <c r="A20" s="8" t="s">
        <v>283</v>
      </c>
      <c r="B20" s="17" t="s">
        <v>229</v>
      </c>
      <c r="C20" s="12"/>
      <c r="D20" s="14">
        <f>SUM(D21)</f>
        <v>2000</v>
      </c>
      <c r="E20" s="14">
        <f>SUM(E21)</f>
        <v>0</v>
      </c>
      <c r="F20" s="21"/>
    </row>
    <row r="21" spans="1:6" ht="25.5">
      <c r="A21" s="5" t="s">
        <v>13</v>
      </c>
      <c r="B21" s="17" t="s">
        <v>229</v>
      </c>
      <c r="C21" s="12">
        <v>200</v>
      </c>
      <c r="D21" s="14">
        <v>2000</v>
      </c>
      <c r="E21" s="21">
        <v>0</v>
      </c>
      <c r="F21" s="21"/>
    </row>
    <row r="22" spans="1:6" ht="51" customHeight="1">
      <c r="A22" s="9" t="s">
        <v>208</v>
      </c>
      <c r="B22" s="15" t="s">
        <v>220</v>
      </c>
      <c r="C22" s="15"/>
      <c r="D22" s="16">
        <f>SUM(D23)</f>
        <v>171.9</v>
      </c>
      <c r="E22" s="16">
        <f t="shared" ref="E22:F24" si="0">SUM(E23)</f>
        <v>171.9</v>
      </c>
      <c r="F22" s="16">
        <f t="shared" si="0"/>
        <v>171.9</v>
      </c>
    </row>
    <row r="23" spans="1:6" ht="63.75">
      <c r="A23" s="8" t="s">
        <v>284</v>
      </c>
      <c r="B23" s="12" t="s">
        <v>220</v>
      </c>
      <c r="C23" s="12"/>
      <c r="D23" s="14">
        <f>SUM(D24)</f>
        <v>171.9</v>
      </c>
      <c r="E23" s="14">
        <f t="shared" si="0"/>
        <v>171.9</v>
      </c>
      <c r="F23" s="14">
        <f t="shared" si="0"/>
        <v>171.9</v>
      </c>
    </row>
    <row r="24" spans="1:6" ht="25.5">
      <c r="A24" s="5" t="s">
        <v>209</v>
      </c>
      <c r="B24" s="12" t="s">
        <v>221</v>
      </c>
      <c r="C24" s="12"/>
      <c r="D24" s="14">
        <f>SUM(D25)</f>
        <v>171.9</v>
      </c>
      <c r="E24" s="14">
        <f t="shared" si="0"/>
        <v>171.9</v>
      </c>
      <c r="F24" s="14">
        <f t="shared" si="0"/>
        <v>171.9</v>
      </c>
    </row>
    <row r="25" spans="1:6" ht="25.5">
      <c r="A25" s="5" t="s">
        <v>13</v>
      </c>
      <c r="B25" s="12" t="s">
        <v>221</v>
      </c>
      <c r="C25" s="12">
        <v>200</v>
      </c>
      <c r="D25" s="14">
        <v>171.9</v>
      </c>
      <c r="E25" s="21">
        <v>171.9</v>
      </c>
      <c r="F25" s="21">
        <v>171.9</v>
      </c>
    </row>
    <row r="26" spans="1:6" ht="38.25">
      <c r="A26" s="4" t="s">
        <v>7</v>
      </c>
      <c r="B26" s="15" t="s">
        <v>8</v>
      </c>
      <c r="C26" s="15"/>
      <c r="D26" s="16">
        <f>SUM(D103)+D100+D87+D49+D46+D27+D112+D115+D120+D122+D124</f>
        <v>669024.20000000007</v>
      </c>
      <c r="E26" s="16">
        <f>SUM(E103)+E100+E87+E49+E46+E27+E112+E115+E120+E122+E124</f>
        <v>610021.30000000016</v>
      </c>
      <c r="F26" s="16">
        <f>SUM(F103)+F100+F87+F49+F46+F27+F112+F115+F120+F122+F124</f>
        <v>566371.90000000014</v>
      </c>
    </row>
    <row r="27" spans="1:6" ht="25.5">
      <c r="A27" s="5" t="s">
        <v>9</v>
      </c>
      <c r="B27" s="12" t="s">
        <v>10</v>
      </c>
      <c r="C27" s="12"/>
      <c r="D27" s="14">
        <f>SUM(D44)+D42+D40+D38+D36+D34+D32+D30+D28</f>
        <v>130636.6</v>
      </c>
      <c r="E27" s="14">
        <f>SUM(E44)+E42+E40+E38+E36+E34+E32+E30+E28</f>
        <v>114644.8</v>
      </c>
      <c r="F27" s="14">
        <f>SUM(F44)+F42+F40+F38+F36+F34+F32+F30+F28</f>
        <v>106649</v>
      </c>
    </row>
    <row r="28" spans="1:6">
      <c r="A28" s="5" t="s">
        <v>11</v>
      </c>
      <c r="B28" s="12" t="s">
        <v>12</v>
      </c>
      <c r="C28" s="12"/>
      <c r="D28" s="14">
        <f>SUM(D29:D29)</f>
        <v>39850.400000000001</v>
      </c>
      <c r="E28" s="14">
        <f>SUM(E29:E29)</f>
        <v>35180</v>
      </c>
      <c r="F28" s="14">
        <f>SUM(F29:F29)</f>
        <v>27184.2</v>
      </c>
    </row>
    <row r="29" spans="1:6" ht="38.25">
      <c r="A29" s="5" t="s">
        <v>14</v>
      </c>
      <c r="B29" s="12" t="s">
        <v>12</v>
      </c>
      <c r="C29" s="12">
        <v>600</v>
      </c>
      <c r="D29" s="14">
        <f>40155.3-304.9</f>
        <v>39850.400000000001</v>
      </c>
      <c r="E29" s="21">
        <v>35180</v>
      </c>
      <c r="F29" s="21">
        <v>27184.2</v>
      </c>
    </row>
    <row r="30" spans="1:6" ht="38.25">
      <c r="A30" s="5" t="s">
        <v>15</v>
      </c>
      <c r="B30" s="12" t="s">
        <v>16</v>
      </c>
      <c r="C30" s="12"/>
      <c r="D30" s="14">
        <f>SUM(D31)</f>
        <v>71559.8</v>
      </c>
      <c r="E30" s="14">
        <f t="shared" ref="E30:F30" si="1">SUM(E31)</f>
        <v>71559.8</v>
      </c>
      <c r="F30" s="14">
        <f t="shared" si="1"/>
        <v>71559.8</v>
      </c>
    </row>
    <row r="31" spans="1:6" ht="38.25">
      <c r="A31" s="5" t="s">
        <v>14</v>
      </c>
      <c r="B31" s="12" t="s">
        <v>16</v>
      </c>
      <c r="C31" s="12">
        <v>600</v>
      </c>
      <c r="D31" s="14">
        <v>71559.8</v>
      </c>
      <c r="E31" s="21">
        <v>71559.8</v>
      </c>
      <c r="F31" s="21">
        <v>71559.8</v>
      </c>
    </row>
    <row r="32" spans="1:6" ht="63.75">
      <c r="A32" s="5" t="s">
        <v>17</v>
      </c>
      <c r="B32" s="12" t="s">
        <v>18</v>
      </c>
      <c r="C32" s="12"/>
      <c r="D32" s="14">
        <f>SUM(D33)</f>
        <v>747.6</v>
      </c>
      <c r="E32" s="14">
        <f t="shared" ref="E32:F32" si="2">SUM(E33)</f>
        <v>747.6</v>
      </c>
      <c r="F32" s="14">
        <f t="shared" si="2"/>
        <v>747.6</v>
      </c>
    </row>
    <row r="33" spans="1:6" ht="38.25">
      <c r="A33" s="5" t="s">
        <v>14</v>
      </c>
      <c r="B33" s="12" t="s">
        <v>18</v>
      </c>
      <c r="C33" s="12">
        <v>600</v>
      </c>
      <c r="D33" s="14">
        <v>747.6</v>
      </c>
      <c r="E33" s="21">
        <v>747.6</v>
      </c>
      <c r="F33" s="21">
        <v>747.6</v>
      </c>
    </row>
    <row r="34" spans="1:6" ht="38.25">
      <c r="A34" s="5" t="s">
        <v>19</v>
      </c>
      <c r="B34" s="12" t="s">
        <v>292</v>
      </c>
      <c r="C34" s="12"/>
      <c r="D34" s="14">
        <f>SUM(D35)</f>
        <v>9234.4</v>
      </c>
      <c r="E34" s="21"/>
      <c r="F34" s="21"/>
    </row>
    <row r="35" spans="1:6" ht="25.5">
      <c r="A35" s="5" t="s">
        <v>13</v>
      </c>
      <c r="B35" s="12" t="s">
        <v>292</v>
      </c>
      <c r="C35" s="12">
        <v>200</v>
      </c>
      <c r="D35" s="14">
        <v>9234.4</v>
      </c>
      <c r="E35" s="21"/>
      <c r="F35" s="21"/>
    </row>
    <row r="36" spans="1:6" ht="39.75" customHeight="1">
      <c r="A36" s="5" t="s">
        <v>20</v>
      </c>
      <c r="B36" s="12" t="s">
        <v>293</v>
      </c>
      <c r="C36" s="12"/>
      <c r="D36" s="14">
        <f>SUM(D37)</f>
        <v>277</v>
      </c>
      <c r="E36" s="21">
        <v>0</v>
      </c>
      <c r="F36" s="21">
        <v>0</v>
      </c>
    </row>
    <row r="37" spans="1:6" ht="25.5">
      <c r="A37" s="5" t="s">
        <v>13</v>
      </c>
      <c r="B37" s="12" t="s">
        <v>293</v>
      </c>
      <c r="C37" s="12">
        <v>200</v>
      </c>
      <c r="D37" s="14">
        <v>277</v>
      </c>
      <c r="E37" s="21"/>
      <c r="F37" s="21"/>
    </row>
    <row r="38" spans="1:6" ht="51" hidden="1">
      <c r="A38" s="5" t="s">
        <v>21</v>
      </c>
      <c r="B38" s="12" t="s">
        <v>188</v>
      </c>
      <c r="C38" s="12"/>
      <c r="D38" s="14">
        <f>SUM(D39)</f>
        <v>0</v>
      </c>
      <c r="E38" s="21"/>
      <c r="F38" s="21"/>
    </row>
    <row r="39" spans="1:6" ht="25.5" hidden="1">
      <c r="A39" s="5" t="s">
        <v>13</v>
      </c>
      <c r="B39" s="12" t="s">
        <v>188</v>
      </c>
      <c r="C39" s="12">
        <v>200</v>
      </c>
      <c r="D39" s="14">
        <v>0</v>
      </c>
      <c r="E39" s="21"/>
      <c r="F39" s="21"/>
    </row>
    <row r="40" spans="1:6" ht="38.25">
      <c r="A40" s="5" t="s">
        <v>22</v>
      </c>
      <c r="B40" s="12" t="s">
        <v>232</v>
      </c>
      <c r="C40" s="12"/>
      <c r="D40" s="14">
        <f>SUM(D41)</f>
        <v>905</v>
      </c>
      <c r="E40" s="21"/>
      <c r="F40" s="21"/>
    </row>
    <row r="41" spans="1:6" ht="38.25">
      <c r="A41" s="5" t="s">
        <v>14</v>
      </c>
      <c r="B41" s="12" t="s">
        <v>232</v>
      </c>
      <c r="C41" s="12">
        <v>600</v>
      </c>
      <c r="D41" s="14">
        <v>905</v>
      </c>
      <c r="E41" s="21"/>
      <c r="F41" s="21"/>
    </row>
    <row r="42" spans="1:6" ht="39.75" customHeight="1">
      <c r="A42" s="5" t="s">
        <v>23</v>
      </c>
      <c r="B42" s="12" t="s">
        <v>24</v>
      </c>
      <c r="C42" s="12"/>
      <c r="D42" s="14">
        <f>SUM(D43)</f>
        <v>905</v>
      </c>
      <c r="E42" s="21"/>
      <c r="F42" s="21"/>
    </row>
    <row r="43" spans="1:6" ht="38.25">
      <c r="A43" s="5" t="s">
        <v>14</v>
      </c>
      <c r="B43" s="12" t="s">
        <v>24</v>
      </c>
      <c r="C43" s="12">
        <v>600</v>
      </c>
      <c r="D43" s="14">
        <v>905</v>
      </c>
      <c r="E43" s="21"/>
      <c r="F43" s="21"/>
    </row>
    <row r="44" spans="1:6" ht="63.75">
      <c r="A44" s="5" t="s">
        <v>25</v>
      </c>
      <c r="B44" s="12" t="s">
        <v>189</v>
      </c>
      <c r="C44" s="12"/>
      <c r="D44" s="14">
        <f>SUM(D45)</f>
        <v>7157.4</v>
      </c>
      <c r="E44" s="14">
        <f t="shared" ref="E44:F44" si="3">SUM(E45)</f>
        <v>7157.4</v>
      </c>
      <c r="F44" s="14">
        <f t="shared" si="3"/>
        <v>7157.4</v>
      </c>
    </row>
    <row r="45" spans="1:6" ht="25.5">
      <c r="A45" s="5" t="s">
        <v>26</v>
      </c>
      <c r="B45" s="12" t="s">
        <v>189</v>
      </c>
      <c r="C45" s="12">
        <v>300</v>
      </c>
      <c r="D45" s="14">
        <v>7157.4</v>
      </c>
      <c r="E45" s="21">
        <v>7157.4</v>
      </c>
      <c r="F45" s="21">
        <v>7157.4</v>
      </c>
    </row>
    <row r="46" spans="1:6" ht="25.5">
      <c r="A46" s="5" t="s">
        <v>27</v>
      </c>
      <c r="B46" s="12" t="s">
        <v>28</v>
      </c>
      <c r="C46" s="12"/>
      <c r="D46" s="14">
        <f>SUM(D47:D48)</f>
        <v>400</v>
      </c>
      <c r="E46" s="14">
        <f t="shared" ref="E46:F46" si="4">SUM(E47:E48)</f>
        <v>300</v>
      </c>
      <c r="F46" s="14">
        <f t="shared" si="4"/>
        <v>0</v>
      </c>
    </row>
    <row r="47" spans="1:6" ht="25.5">
      <c r="A47" s="5" t="s">
        <v>13</v>
      </c>
      <c r="B47" s="12" t="s">
        <v>28</v>
      </c>
      <c r="C47" s="12">
        <v>200</v>
      </c>
      <c r="D47" s="14">
        <v>100</v>
      </c>
      <c r="E47" s="21">
        <v>0</v>
      </c>
      <c r="F47" s="21">
        <v>0</v>
      </c>
    </row>
    <row r="48" spans="1:6" ht="38.25">
      <c r="A48" s="5" t="s">
        <v>14</v>
      </c>
      <c r="B48" s="12" t="s">
        <v>28</v>
      </c>
      <c r="C48" s="12">
        <v>600</v>
      </c>
      <c r="D48" s="14">
        <v>300</v>
      </c>
      <c r="E48" s="21">
        <v>300</v>
      </c>
      <c r="F48" s="21">
        <v>0</v>
      </c>
    </row>
    <row r="49" spans="1:6" ht="25.5">
      <c r="A49" s="5" t="s">
        <v>29</v>
      </c>
      <c r="B49" s="12" t="s">
        <v>30</v>
      </c>
      <c r="C49" s="12"/>
      <c r="D49" s="14">
        <f>SUM(D50)+D53+D57+D65+D67+D69+D71+D59+D75+D77+D79+D81+D73+D55+D83+D85+D61+D63</f>
        <v>488676</v>
      </c>
      <c r="E49" s="14">
        <f t="shared" ref="E49:F49" si="5">SUM(E50)+E53+E57+E65+E67+E69+E71+E59+E75+E77+E79+E81+E73+E55+E83+E85+E61+E63</f>
        <v>453656.20000000007</v>
      </c>
      <c r="F49" s="14">
        <f t="shared" si="5"/>
        <v>417708.20000000007</v>
      </c>
    </row>
    <row r="50" spans="1:6" ht="25.5">
      <c r="A50" s="5" t="s">
        <v>31</v>
      </c>
      <c r="B50" s="12" t="s">
        <v>32</v>
      </c>
      <c r="C50" s="12"/>
      <c r="D50" s="14">
        <f>SUM(D51:D52)</f>
        <v>56388.5</v>
      </c>
      <c r="E50" s="14">
        <f t="shared" ref="E50:F50" si="6">SUM(E51:E52)</f>
        <v>43485.7</v>
      </c>
      <c r="F50" s="14">
        <f t="shared" si="6"/>
        <v>10400</v>
      </c>
    </row>
    <row r="51" spans="1:6" ht="25.5" hidden="1">
      <c r="A51" s="5" t="s">
        <v>13</v>
      </c>
      <c r="B51" s="12" t="s">
        <v>32</v>
      </c>
      <c r="C51" s="12">
        <v>400</v>
      </c>
      <c r="D51" s="14">
        <v>0</v>
      </c>
      <c r="E51" s="21"/>
      <c r="F51" s="21"/>
    </row>
    <row r="52" spans="1:6" ht="38.25">
      <c r="A52" s="5" t="s">
        <v>14</v>
      </c>
      <c r="B52" s="12" t="s">
        <v>32</v>
      </c>
      <c r="C52" s="12">
        <v>600</v>
      </c>
      <c r="D52" s="14">
        <f>56083.6+304.9</f>
        <v>56388.5</v>
      </c>
      <c r="E52" s="21">
        <v>43485.7</v>
      </c>
      <c r="F52" s="21">
        <v>10400</v>
      </c>
    </row>
    <row r="53" spans="1:6" ht="38.25">
      <c r="A53" s="5" t="s">
        <v>33</v>
      </c>
      <c r="B53" s="12" t="s">
        <v>34</v>
      </c>
      <c r="C53" s="12"/>
      <c r="D53" s="14">
        <f>SUM(D54)</f>
        <v>2500</v>
      </c>
      <c r="E53" s="14">
        <f t="shared" ref="E53:F53" si="7">SUM(E54)</f>
        <v>2500</v>
      </c>
      <c r="F53" s="14">
        <f t="shared" si="7"/>
        <v>0</v>
      </c>
    </row>
    <row r="54" spans="1:6" ht="38.25">
      <c r="A54" s="5" t="s">
        <v>14</v>
      </c>
      <c r="B54" s="12" t="s">
        <v>34</v>
      </c>
      <c r="C54" s="12">
        <v>600</v>
      </c>
      <c r="D54" s="14">
        <v>2500</v>
      </c>
      <c r="E54" s="21">
        <v>2500</v>
      </c>
      <c r="F54" s="21">
        <v>0</v>
      </c>
    </row>
    <row r="55" spans="1:6" ht="40.5" customHeight="1">
      <c r="A55" s="5" t="s">
        <v>23</v>
      </c>
      <c r="B55" s="12" t="s">
        <v>46</v>
      </c>
      <c r="C55" s="12"/>
      <c r="D55" s="14">
        <f>SUM(D56)</f>
        <v>5258</v>
      </c>
      <c r="E55" s="21"/>
      <c r="F55" s="21"/>
    </row>
    <row r="56" spans="1:6" ht="38.25">
      <c r="A56" s="5" t="s">
        <v>14</v>
      </c>
      <c r="B56" s="12" t="s">
        <v>46</v>
      </c>
      <c r="C56" s="12">
        <v>600</v>
      </c>
      <c r="D56" s="14">
        <v>5258</v>
      </c>
      <c r="E56" s="21"/>
      <c r="F56" s="21"/>
    </row>
    <row r="57" spans="1:6" ht="76.5">
      <c r="A57" s="5" t="s">
        <v>35</v>
      </c>
      <c r="B57" s="12" t="s">
        <v>36</v>
      </c>
      <c r="C57" s="12"/>
      <c r="D57" s="14">
        <f>SUM(D58)</f>
        <v>400</v>
      </c>
      <c r="E57" s="21"/>
      <c r="F57" s="21"/>
    </row>
    <row r="58" spans="1:6" ht="25.5">
      <c r="A58" s="5" t="s">
        <v>26</v>
      </c>
      <c r="B58" s="12" t="s">
        <v>36</v>
      </c>
      <c r="C58" s="12">
        <v>300</v>
      </c>
      <c r="D58" s="14">
        <v>400</v>
      </c>
      <c r="E58" s="21"/>
      <c r="F58" s="21"/>
    </row>
    <row r="59" spans="1:6" ht="38.25">
      <c r="A59" s="5" t="s">
        <v>19</v>
      </c>
      <c r="B59" s="12" t="s">
        <v>294</v>
      </c>
      <c r="C59" s="12"/>
      <c r="D59" s="14">
        <f>SUM(D60)</f>
        <v>6900</v>
      </c>
      <c r="E59" s="21"/>
      <c r="F59" s="21"/>
    </row>
    <row r="60" spans="1:6" ht="25.5">
      <c r="A60" s="5" t="s">
        <v>13</v>
      </c>
      <c r="B60" s="12" t="s">
        <v>294</v>
      </c>
      <c r="C60" s="12">
        <v>200</v>
      </c>
      <c r="D60" s="14">
        <v>6900</v>
      </c>
      <c r="E60" s="21"/>
      <c r="F60" s="21"/>
    </row>
    <row r="61" spans="1:6" ht="38.25">
      <c r="A61" s="5" t="s">
        <v>298</v>
      </c>
      <c r="B61" s="12" t="s">
        <v>297</v>
      </c>
      <c r="C61" s="12"/>
      <c r="D61" s="14">
        <f>SUM(D62)</f>
        <v>1500</v>
      </c>
      <c r="E61" s="21"/>
      <c r="F61" s="21"/>
    </row>
    <row r="62" spans="1:6" ht="25.5">
      <c r="A62" s="5" t="s">
        <v>13</v>
      </c>
      <c r="B62" s="12" t="s">
        <v>297</v>
      </c>
      <c r="C62" s="12">
        <v>200</v>
      </c>
      <c r="D62" s="14">
        <v>1500</v>
      </c>
      <c r="E62" s="21"/>
      <c r="F62" s="21"/>
    </row>
    <row r="63" spans="1:6" ht="51">
      <c r="A63" s="5" t="s">
        <v>300</v>
      </c>
      <c r="B63" s="12" t="s">
        <v>299</v>
      </c>
      <c r="C63" s="12"/>
      <c r="D63" s="14">
        <f>SUM(D64)</f>
        <v>1250</v>
      </c>
      <c r="E63" s="21"/>
      <c r="F63" s="21"/>
    </row>
    <row r="64" spans="1:6" ht="38.25">
      <c r="A64" s="5" t="s">
        <v>14</v>
      </c>
      <c r="B64" s="12" t="s">
        <v>299</v>
      </c>
      <c r="C64" s="12">
        <v>600</v>
      </c>
      <c r="D64" s="14">
        <v>1250</v>
      </c>
      <c r="E64" s="21"/>
      <c r="F64" s="21"/>
    </row>
    <row r="65" spans="1:6" ht="38.25">
      <c r="A65" s="5" t="s">
        <v>37</v>
      </c>
      <c r="B65" s="12" t="s">
        <v>38</v>
      </c>
      <c r="C65" s="12"/>
      <c r="D65" s="14">
        <f>SUM(D66)</f>
        <v>359905.8</v>
      </c>
      <c r="E65" s="14">
        <f t="shared" ref="E65:F65" si="8">SUM(E66)</f>
        <v>359110.40000000002</v>
      </c>
      <c r="F65" s="14">
        <f t="shared" si="8"/>
        <v>359110.40000000002</v>
      </c>
    </row>
    <row r="66" spans="1:6" ht="38.25">
      <c r="A66" s="5" t="s">
        <v>14</v>
      </c>
      <c r="B66" s="12" t="s">
        <v>38</v>
      </c>
      <c r="C66" s="12">
        <v>600</v>
      </c>
      <c r="D66" s="14">
        <v>359905.8</v>
      </c>
      <c r="E66" s="21">
        <v>359110.40000000002</v>
      </c>
      <c r="F66" s="21">
        <v>359110.40000000002</v>
      </c>
    </row>
    <row r="67" spans="1:6" ht="114.75">
      <c r="A67" s="5" t="s">
        <v>39</v>
      </c>
      <c r="B67" s="12" t="s">
        <v>40</v>
      </c>
      <c r="C67" s="12"/>
      <c r="D67" s="14">
        <f>SUM(D68)</f>
        <v>64</v>
      </c>
      <c r="E67" s="14">
        <f t="shared" ref="E67:F67" si="9">SUM(E68)</f>
        <v>64</v>
      </c>
      <c r="F67" s="14">
        <f t="shared" si="9"/>
        <v>64</v>
      </c>
    </row>
    <row r="68" spans="1:6" ht="38.25">
      <c r="A68" s="5" t="s">
        <v>14</v>
      </c>
      <c r="B68" s="12" t="s">
        <v>40</v>
      </c>
      <c r="C68" s="12">
        <v>300</v>
      </c>
      <c r="D68" s="14">
        <v>64</v>
      </c>
      <c r="E68" s="21">
        <v>64</v>
      </c>
      <c r="F68" s="21">
        <v>64</v>
      </c>
    </row>
    <row r="69" spans="1:6" ht="76.5">
      <c r="A69" s="5" t="s">
        <v>41</v>
      </c>
      <c r="B69" s="12" t="s">
        <v>42</v>
      </c>
      <c r="C69" s="12"/>
      <c r="D69" s="14">
        <f>SUM(D70)</f>
        <v>5253.2</v>
      </c>
      <c r="E69" s="14">
        <f t="shared" ref="E69:F69" si="10">SUM(E70)</f>
        <v>5253.2</v>
      </c>
      <c r="F69" s="14">
        <f t="shared" si="10"/>
        <v>5253.2</v>
      </c>
    </row>
    <row r="70" spans="1:6" ht="38.25">
      <c r="A70" s="5" t="s">
        <v>14</v>
      </c>
      <c r="B70" s="12" t="s">
        <v>42</v>
      </c>
      <c r="C70" s="12">
        <v>600</v>
      </c>
      <c r="D70" s="14">
        <v>5253.2</v>
      </c>
      <c r="E70" s="21">
        <v>5253.2</v>
      </c>
      <c r="F70" s="21">
        <v>5253.2</v>
      </c>
    </row>
    <row r="71" spans="1:6" ht="63.75" hidden="1">
      <c r="A71" s="5" t="s">
        <v>43</v>
      </c>
      <c r="B71" s="12" t="s">
        <v>44</v>
      </c>
      <c r="C71" s="12"/>
      <c r="D71" s="14">
        <f>SUM(D72)</f>
        <v>0</v>
      </c>
      <c r="E71" s="21"/>
      <c r="F71" s="21"/>
    </row>
    <row r="72" spans="1:6" ht="38.25" hidden="1">
      <c r="A72" s="5" t="s">
        <v>14</v>
      </c>
      <c r="B72" s="12" t="s">
        <v>44</v>
      </c>
      <c r="C72" s="12">
        <v>600</v>
      </c>
      <c r="D72" s="14">
        <v>0</v>
      </c>
      <c r="E72" s="21"/>
      <c r="F72" s="21"/>
    </row>
    <row r="73" spans="1:6" ht="38.25">
      <c r="A73" s="5" t="s">
        <v>22</v>
      </c>
      <c r="B73" s="12" t="s">
        <v>231</v>
      </c>
      <c r="C73" s="12"/>
      <c r="D73" s="14">
        <f>SUM(D74)</f>
        <v>5258</v>
      </c>
      <c r="E73" s="21"/>
      <c r="F73" s="21"/>
    </row>
    <row r="74" spans="1:6" ht="38.25">
      <c r="A74" s="5" t="s">
        <v>14</v>
      </c>
      <c r="B74" s="12" t="s">
        <v>231</v>
      </c>
      <c r="C74" s="12">
        <v>600</v>
      </c>
      <c r="D74" s="14">
        <v>5258</v>
      </c>
      <c r="E74" s="21"/>
      <c r="F74" s="21"/>
    </row>
    <row r="75" spans="1:6" ht="40.5" customHeight="1">
      <c r="A75" s="5" t="s">
        <v>20</v>
      </c>
      <c r="B75" s="12" t="s">
        <v>295</v>
      </c>
      <c r="C75" s="12"/>
      <c r="D75" s="14">
        <f>SUM(D76)</f>
        <v>207</v>
      </c>
      <c r="E75" s="21"/>
      <c r="F75" s="21"/>
    </row>
    <row r="76" spans="1:6" ht="25.5">
      <c r="A76" s="5" t="s">
        <v>13</v>
      </c>
      <c r="B76" s="12" t="s">
        <v>295</v>
      </c>
      <c r="C76" s="12">
        <v>200</v>
      </c>
      <c r="D76" s="14">
        <v>207</v>
      </c>
      <c r="E76" s="21"/>
      <c r="F76" s="21"/>
    </row>
    <row r="77" spans="1:6" ht="51" hidden="1">
      <c r="A77" s="5" t="s">
        <v>21</v>
      </c>
      <c r="B77" s="12" t="s">
        <v>190</v>
      </c>
      <c r="C77" s="12"/>
      <c r="D77" s="14">
        <f>SUM(D78)</f>
        <v>0</v>
      </c>
      <c r="E77" s="21"/>
      <c r="F77" s="21"/>
    </row>
    <row r="78" spans="1:6" ht="25.5" hidden="1">
      <c r="A78" s="5" t="s">
        <v>13</v>
      </c>
      <c r="B78" s="12" t="s">
        <v>190</v>
      </c>
      <c r="C78" s="12">
        <v>200</v>
      </c>
      <c r="D78" s="14">
        <v>0</v>
      </c>
      <c r="E78" s="21"/>
      <c r="F78" s="21"/>
    </row>
    <row r="79" spans="1:6" ht="51">
      <c r="A79" s="6" t="s">
        <v>326</v>
      </c>
      <c r="B79" s="12" t="s">
        <v>327</v>
      </c>
      <c r="C79" s="12"/>
      <c r="D79" s="14">
        <f>SUM(D80)</f>
        <v>45</v>
      </c>
      <c r="E79" s="21"/>
      <c r="F79" s="21"/>
    </row>
    <row r="80" spans="1:6" ht="25.5">
      <c r="A80" s="5" t="s">
        <v>13</v>
      </c>
      <c r="B80" s="12" t="s">
        <v>327</v>
      </c>
      <c r="C80" s="12">
        <v>200</v>
      </c>
      <c r="D80" s="14">
        <v>45</v>
      </c>
      <c r="E80" s="21"/>
      <c r="F80" s="21"/>
    </row>
    <row r="81" spans="1:6" ht="63.75" hidden="1">
      <c r="A81" s="5" t="s">
        <v>45</v>
      </c>
      <c r="B81" s="12" t="s">
        <v>191</v>
      </c>
      <c r="C81" s="12"/>
      <c r="D81" s="14">
        <f>SUM(D82)</f>
        <v>0</v>
      </c>
      <c r="E81" s="21"/>
      <c r="F81" s="21"/>
    </row>
    <row r="82" spans="1:6" ht="25.5" hidden="1">
      <c r="A82" s="5" t="s">
        <v>13</v>
      </c>
      <c r="B82" s="12" t="s">
        <v>191</v>
      </c>
      <c r="C82" s="12">
        <v>200</v>
      </c>
      <c r="D82" s="14">
        <v>0</v>
      </c>
      <c r="E82" s="21"/>
      <c r="F82" s="21"/>
    </row>
    <row r="83" spans="1:6" ht="51">
      <c r="A83" s="5" t="s">
        <v>47</v>
      </c>
      <c r="B83" s="12" t="s">
        <v>192</v>
      </c>
      <c r="C83" s="12"/>
      <c r="D83" s="14">
        <f>SUM(D84)</f>
        <v>26326.400000000001</v>
      </c>
      <c r="E83" s="14">
        <f t="shared" ref="E83:F83" si="11">SUM(E84)</f>
        <v>26326.400000000001</v>
      </c>
      <c r="F83" s="14">
        <f t="shared" si="11"/>
        <v>26326.400000000001</v>
      </c>
    </row>
    <row r="84" spans="1:6" ht="38.25">
      <c r="A84" s="5" t="s">
        <v>14</v>
      </c>
      <c r="B84" s="12" t="s">
        <v>192</v>
      </c>
      <c r="C84" s="12">
        <v>600</v>
      </c>
      <c r="D84" s="14">
        <v>26326.400000000001</v>
      </c>
      <c r="E84" s="21">
        <v>26326.400000000001</v>
      </c>
      <c r="F84" s="21">
        <v>26326.400000000001</v>
      </c>
    </row>
    <row r="85" spans="1:6" ht="51">
      <c r="A85" s="5" t="s">
        <v>48</v>
      </c>
      <c r="B85" s="12" t="s">
        <v>193</v>
      </c>
      <c r="C85" s="12"/>
      <c r="D85" s="14">
        <f>SUM(D86)</f>
        <v>17420.099999999999</v>
      </c>
      <c r="E85" s="14">
        <f t="shared" ref="E85:F85" si="12">SUM(E86)</f>
        <v>16916.5</v>
      </c>
      <c r="F85" s="14">
        <f t="shared" si="12"/>
        <v>16554.2</v>
      </c>
    </row>
    <row r="86" spans="1:6" ht="38.25">
      <c r="A86" s="5" t="s">
        <v>14</v>
      </c>
      <c r="B86" s="12" t="s">
        <v>193</v>
      </c>
      <c r="C86" s="12">
        <v>600</v>
      </c>
      <c r="D86" s="14">
        <v>17420.099999999999</v>
      </c>
      <c r="E86" s="21">
        <v>16916.5</v>
      </c>
      <c r="F86" s="21">
        <v>16554.2</v>
      </c>
    </row>
    <row r="87" spans="1:6" ht="38.25">
      <c r="A87" s="5" t="s">
        <v>49</v>
      </c>
      <c r="B87" s="18" t="s">
        <v>194</v>
      </c>
      <c r="C87" s="12"/>
      <c r="D87" s="14">
        <f>SUM(D88)+D90+D92+D94+D96+D98</f>
        <v>24803.8</v>
      </c>
      <c r="E87" s="14">
        <f t="shared" ref="E87:F87" si="13">SUM(E88)+E90+E92+E94+E96+E98</f>
        <v>22432.7</v>
      </c>
      <c r="F87" s="14">
        <f t="shared" si="13"/>
        <v>22432.7</v>
      </c>
    </row>
    <row r="88" spans="1:6" ht="89.25">
      <c r="A88" s="6" t="s">
        <v>50</v>
      </c>
      <c r="B88" s="12" t="s">
        <v>51</v>
      </c>
      <c r="C88" s="12"/>
      <c r="D88" s="14">
        <f>SUM(D89)</f>
        <v>4956.8</v>
      </c>
      <c r="E88" s="14">
        <f>SUM(E89)</f>
        <v>0</v>
      </c>
      <c r="F88" s="21"/>
    </row>
    <row r="89" spans="1:6" ht="25.5">
      <c r="A89" s="5" t="s">
        <v>13</v>
      </c>
      <c r="B89" s="12" t="s">
        <v>51</v>
      </c>
      <c r="C89" s="12">
        <v>200</v>
      </c>
      <c r="D89" s="14">
        <v>4956.8</v>
      </c>
      <c r="E89" s="21">
        <v>0</v>
      </c>
      <c r="F89" s="21"/>
    </row>
    <row r="90" spans="1:6" ht="51">
      <c r="A90" s="5" t="s">
        <v>309</v>
      </c>
      <c r="B90" s="12" t="s">
        <v>310</v>
      </c>
      <c r="C90" s="12"/>
      <c r="D90" s="14">
        <f>SUM(D91)</f>
        <v>840</v>
      </c>
      <c r="E90" s="14">
        <f t="shared" ref="E90:F90" si="14">SUM(E91)</f>
        <v>840</v>
      </c>
      <c r="F90" s="14">
        <f t="shared" si="14"/>
        <v>840</v>
      </c>
    </row>
    <row r="91" spans="1:6" ht="38.25">
      <c r="A91" s="5" t="s">
        <v>14</v>
      </c>
      <c r="B91" s="12" t="s">
        <v>310</v>
      </c>
      <c r="C91" s="12">
        <v>600</v>
      </c>
      <c r="D91" s="14">
        <v>840</v>
      </c>
      <c r="E91" s="21">
        <v>840</v>
      </c>
      <c r="F91" s="21">
        <v>840</v>
      </c>
    </row>
    <row r="92" spans="1:6" ht="51">
      <c r="A92" s="5" t="s">
        <v>311</v>
      </c>
      <c r="B92" s="12" t="s">
        <v>312</v>
      </c>
      <c r="C92" s="12"/>
      <c r="D92" s="14">
        <f>SUM(D93)</f>
        <v>5278</v>
      </c>
      <c r="E92" s="14">
        <f t="shared" ref="E92:F92" si="15">SUM(E93)</f>
        <v>5278</v>
      </c>
      <c r="F92" s="14">
        <f t="shared" si="15"/>
        <v>5278</v>
      </c>
    </row>
    <row r="93" spans="1:6" ht="38.25">
      <c r="A93" s="5" t="s">
        <v>14</v>
      </c>
      <c r="B93" s="12" t="s">
        <v>312</v>
      </c>
      <c r="C93" s="12">
        <v>600</v>
      </c>
      <c r="D93" s="14">
        <v>5278</v>
      </c>
      <c r="E93" s="21">
        <v>5278</v>
      </c>
      <c r="F93" s="21">
        <v>5278</v>
      </c>
    </row>
    <row r="94" spans="1:6" ht="78" customHeight="1">
      <c r="A94" s="5" t="s">
        <v>314</v>
      </c>
      <c r="B94" s="12" t="s">
        <v>315</v>
      </c>
      <c r="C94" s="12"/>
      <c r="D94" s="14">
        <f>SUM(D95)</f>
        <v>2000.1</v>
      </c>
      <c r="E94" s="14">
        <f t="shared" ref="E94:F94" si="16">SUM(E95)</f>
        <v>2240</v>
      </c>
      <c r="F94" s="14">
        <f t="shared" si="16"/>
        <v>2240</v>
      </c>
    </row>
    <row r="95" spans="1:6" ht="38.25">
      <c r="A95" s="5" t="s">
        <v>14</v>
      </c>
      <c r="B95" s="12" t="s">
        <v>315</v>
      </c>
      <c r="C95" s="12">
        <v>600</v>
      </c>
      <c r="D95" s="14">
        <v>2000.1</v>
      </c>
      <c r="E95" s="21">
        <v>2240</v>
      </c>
      <c r="F95" s="21">
        <v>2240</v>
      </c>
    </row>
    <row r="96" spans="1:6" ht="64.5" customHeight="1">
      <c r="A96" s="5" t="s">
        <v>313</v>
      </c>
      <c r="B96" s="12" t="s">
        <v>316</v>
      </c>
      <c r="C96" s="12"/>
      <c r="D96" s="14">
        <f>SUM(D97)</f>
        <v>11728.9</v>
      </c>
      <c r="E96" s="14">
        <f t="shared" ref="E96:F96" si="17">SUM(E97)</f>
        <v>14074.7</v>
      </c>
      <c r="F96" s="14">
        <f t="shared" si="17"/>
        <v>14074.7</v>
      </c>
    </row>
    <row r="97" spans="1:6" ht="38.25">
      <c r="A97" s="5" t="s">
        <v>14</v>
      </c>
      <c r="B97" s="12" t="s">
        <v>316</v>
      </c>
      <c r="C97" s="12">
        <v>600</v>
      </c>
      <c r="D97" s="14">
        <v>11728.9</v>
      </c>
      <c r="E97" s="21">
        <v>14074.7</v>
      </c>
      <c r="F97" s="21">
        <v>14074.7</v>
      </c>
    </row>
    <row r="98" spans="1:6" ht="63.75" hidden="1">
      <c r="A98" s="5" t="s">
        <v>52</v>
      </c>
      <c r="B98" s="12" t="s">
        <v>195</v>
      </c>
      <c r="C98" s="12"/>
      <c r="D98" s="14">
        <f>SUM(D99)</f>
        <v>0</v>
      </c>
      <c r="E98" s="21"/>
      <c r="F98" s="21"/>
    </row>
    <row r="99" spans="1:6" ht="38.25" hidden="1">
      <c r="A99" s="5" t="s">
        <v>14</v>
      </c>
      <c r="B99" s="12" t="s">
        <v>195</v>
      </c>
      <c r="C99" s="12">
        <v>600</v>
      </c>
      <c r="D99" s="14">
        <v>0</v>
      </c>
      <c r="E99" s="21"/>
      <c r="F99" s="21"/>
    </row>
    <row r="100" spans="1:6" ht="51" hidden="1">
      <c r="A100" s="5" t="s">
        <v>53</v>
      </c>
      <c r="B100" s="12" t="s">
        <v>196</v>
      </c>
      <c r="C100" s="12"/>
      <c r="D100" s="14">
        <f>SUM(D101)</f>
        <v>0</v>
      </c>
      <c r="E100" s="21"/>
      <c r="F100" s="21"/>
    </row>
    <row r="101" spans="1:6" ht="102" hidden="1">
      <c r="A101" s="5" t="s">
        <v>54</v>
      </c>
      <c r="B101" s="12" t="s">
        <v>197</v>
      </c>
      <c r="C101" s="12"/>
      <c r="D101" s="14">
        <f>SUM(D102)</f>
        <v>0</v>
      </c>
      <c r="E101" s="21"/>
      <c r="F101" s="21"/>
    </row>
    <row r="102" spans="1:6" ht="25.5" hidden="1">
      <c r="A102" s="5" t="s">
        <v>13</v>
      </c>
      <c r="B102" s="12" t="s">
        <v>197</v>
      </c>
      <c r="C102" s="12">
        <v>200</v>
      </c>
      <c r="D102" s="14">
        <v>0</v>
      </c>
      <c r="E102" s="21"/>
      <c r="F102" s="21"/>
    </row>
    <row r="103" spans="1:6" ht="51">
      <c r="A103" s="5" t="s">
        <v>55</v>
      </c>
      <c r="B103" s="12" t="s">
        <v>56</v>
      </c>
      <c r="C103" s="12"/>
      <c r="D103" s="14">
        <f>SUM(D104)+D106+D108+D110</f>
        <v>19655</v>
      </c>
      <c r="E103" s="14">
        <f t="shared" ref="E103:F103" si="18">SUM(E104)+E106+E108+E110</f>
        <v>16141.2</v>
      </c>
      <c r="F103" s="14">
        <f t="shared" si="18"/>
        <v>16141.2</v>
      </c>
    </row>
    <row r="104" spans="1:6" ht="51">
      <c r="A104" s="6" t="s">
        <v>57</v>
      </c>
      <c r="B104" s="12" t="s">
        <v>198</v>
      </c>
      <c r="C104" s="12"/>
      <c r="D104" s="14">
        <f>SUM(D105)</f>
        <v>3478.6</v>
      </c>
      <c r="E104" s="21"/>
      <c r="F104" s="21"/>
    </row>
    <row r="105" spans="1:6" ht="25.5">
      <c r="A105" s="5" t="s">
        <v>13</v>
      </c>
      <c r="B105" s="12" t="s">
        <v>198</v>
      </c>
      <c r="C105" s="12">
        <v>200</v>
      </c>
      <c r="D105" s="14">
        <v>3478.6</v>
      </c>
      <c r="E105" s="21"/>
      <c r="F105" s="21"/>
    </row>
    <row r="106" spans="1:6" ht="38.25">
      <c r="A106" s="5" t="s">
        <v>317</v>
      </c>
      <c r="B106" s="12" t="s">
        <v>318</v>
      </c>
      <c r="C106" s="12"/>
      <c r="D106" s="14">
        <f>SUM(D107)</f>
        <v>263.60000000000002</v>
      </c>
      <c r="E106" s="14">
        <f t="shared" ref="E106:F106" si="19">SUM(E107)</f>
        <v>156.6</v>
      </c>
      <c r="F106" s="14">
        <f t="shared" si="19"/>
        <v>156.6</v>
      </c>
    </row>
    <row r="107" spans="1:6" ht="38.25">
      <c r="A107" s="5" t="s">
        <v>14</v>
      </c>
      <c r="B107" s="12" t="s">
        <v>318</v>
      </c>
      <c r="C107" s="12">
        <v>600</v>
      </c>
      <c r="D107" s="14">
        <v>263.60000000000002</v>
      </c>
      <c r="E107" s="21">
        <v>156.6</v>
      </c>
      <c r="F107" s="21">
        <v>156.6</v>
      </c>
    </row>
    <row r="108" spans="1:6" ht="76.5">
      <c r="A108" s="5" t="s">
        <v>58</v>
      </c>
      <c r="B108" s="12" t="s">
        <v>301</v>
      </c>
      <c r="C108" s="12"/>
      <c r="D108" s="14">
        <f>SUM(D109)</f>
        <v>3650</v>
      </c>
      <c r="E108" s="14">
        <f t="shared" ref="E108:F108" si="20">SUM(E109)</f>
        <v>3650</v>
      </c>
      <c r="F108" s="14">
        <f t="shared" si="20"/>
        <v>3650</v>
      </c>
    </row>
    <row r="109" spans="1:6" ht="38.25">
      <c r="A109" s="5" t="s">
        <v>14</v>
      </c>
      <c r="B109" s="12" t="s">
        <v>301</v>
      </c>
      <c r="C109" s="12">
        <v>600</v>
      </c>
      <c r="D109" s="14">
        <v>3650</v>
      </c>
      <c r="E109" s="21">
        <v>3650</v>
      </c>
      <c r="F109" s="21">
        <v>3650</v>
      </c>
    </row>
    <row r="110" spans="1:6" ht="63.75">
      <c r="A110" s="5" t="s">
        <v>59</v>
      </c>
      <c r="B110" s="12" t="s">
        <v>302</v>
      </c>
      <c r="C110" s="12"/>
      <c r="D110" s="14">
        <f>SUM(D111)</f>
        <v>12262.8</v>
      </c>
      <c r="E110" s="14">
        <f t="shared" ref="E110:F110" si="21">SUM(E111)</f>
        <v>12334.6</v>
      </c>
      <c r="F110" s="14">
        <f t="shared" si="21"/>
        <v>12334.6</v>
      </c>
    </row>
    <row r="111" spans="1:6" ht="38.25">
      <c r="A111" s="5" t="s">
        <v>14</v>
      </c>
      <c r="B111" s="12" t="s">
        <v>302</v>
      </c>
      <c r="C111" s="12">
        <v>600</v>
      </c>
      <c r="D111" s="14">
        <v>12262.8</v>
      </c>
      <c r="E111" s="21">
        <v>12334.6</v>
      </c>
      <c r="F111" s="21">
        <v>12334.6</v>
      </c>
    </row>
    <row r="112" spans="1:6" ht="51">
      <c r="A112" s="5" t="s">
        <v>60</v>
      </c>
      <c r="B112" s="12" t="s">
        <v>199</v>
      </c>
      <c r="C112" s="12"/>
      <c r="D112" s="14">
        <f>SUM(D113)</f>
        <v>2846.4</v>
      </c>
      <c r="E112" s="14">
        <f t="shared" ref="E112:F112" si="22">SUM(E113)</f>
        <v>2846.4</v>
      </c>
      <c r="F112" s="14">
        <f t="shared" si="22"/>
        <v>3440.8</v>
      </c>
    </row>
    <row r="113" spans="1:6" ht="63.75">
      <c r="A113" s="6" t="s">
        <v>61</v>
      </c>
      <c r="B113" s="12" t="s">
        <v>62</v>
      </c>
      <c r="C113" s="12"/>
      <c r="D113" s="14">
        <f>SUM(D114)</f>
        <v>2846.4</v>
      </c>
      <c r="E113" s="14">
        <f t="shared" ref="E113:F113" si="23">SUM(E114)</f>
        <v>2846.4</v>
      </c>
      <c r="F113" s="14">
        <f t="shared" si="23"/>
        <v>3440.8</v>
      </c>
    </row>
    <row r="114" spans="1:6" ht="38.25">
      <c r="A114" s="5" t="s">
        <v>14</v>
      </c>
      <c r="B114" s="12" t="s">
        <v>62</v>
      </c>
      <c r="C114" s="12">
        <v>600</v>
      </c>
      <c r="D114" s="14">
        <v>2846.4</v>
      </c>
      <c r="E114" s="21">
        <v>2846.4</v>
      </c>
      <c r="F114" s="21">
        <v>3440.8</v>
      </c>
    </row>
    <row r="115" spans="1:6" ht="51">
      <c r="A115" s="5" t="s">
        <v>285</v>
      </c>
      <c r="B115" s="12" t="s">
        <v>200</v>
      </c>
      <c r="C115" s="12"/>
      <c r="D115" s="14">
        <f>SUM(D118)+D116</f>
        <v>1546.4</v>
      </c>
      <c r="E115" s="21"/>
      <c r="F115" s="21"/>
    </row>
    <row r="116" spans="1:6" ht="51">
      <c r="A116" s="5" t="s">
        <v>63</v>
      </c>
      <c r="B116" s="12" t="s">
        <v>64</v>
      </c>
      <c r="C116" s="12"/>
      <c r="D116" s="14">
        <f>SUM(D117)</f>
        <v>1500</v>
      </c>
      <c r="E116" s="21"/>
      <c r="F116" s="21"/>
    </row>
    <row r="117" spans="1:6" ht="38.25">
      <c r="A117" s="5" t="s">
        <v>14</v>
      </c>
      <c r="B117" s="12" t="s">
        <v>64</v>
      </c>
      <c r="C117" s="12">
        <v>600</v>
      </c>
      <c r="D117" s="14">
        <v>1500</v>
      </c>
      <c r="E117" s="21"/>
      <c r="F117" s="21"/>
    </row>
    <row r="118" spans="1:6" ht="51">
      <c r="A118" s="5" t="s">
        <v>65</v>
      </c>
      <c r="B118" s="12" t="s">
        <v>66</v>
      </c>
      <c r="C118" s="12"/>
      <c r="D118" s="14">
        <f>SUM(D119)</f>
        <v>46.4</v>
      </c>
      <c r="E118" s="21"/>
      <c r="F118" s="21"/>
    </row>
    <row r="119" spans="1:6" ht="38.25">
      <c r="A119" s="5" t="s">
        <v>14</v>
      </c>
      <c r="B119" s="12" t="s">
        <v>66</v>
      </c>
      <c r="C119" s="12">
        <v>600</v>
      </c>
      <c r="D119" s="14">
        <v>46.4</v>
      </c>
      <c r="E119" s="21"/>
      <c r="F119" s="21"/>
    </row>
    <row r="120" spans="1:6" ht="38.25">
      <c r="A120" s="5" t="s">
        <v>67</v>
      </c>
      <c r="B120" s="12" t="s">
        <v>68</v>
      </c>
      <c r="C120" s="12"/>
      <c r="D120" s="14">
        <f>SUM(D121)</f>
        <v>200</v>
      </c>
      <c r="E120" s="21"/>
      <c r="F120" s="21"/>
    </row>
    <row r="121" spans="1:6" ht="38.25">
      <c r="A121" s="5" t="s">
        <v>14</v>
      </c>
      <c r="B121" s="12" t="s">
        <v>68</v>
      </c>
      <c r="C121" s="12">
        <v>600</v>
      </c>
      <c r="D121" s="14">
        <v>200</v>
      </c>
      <c r="E121" s="21"/>
      <c r="F121" s="21"/>
    </row>
    <row r="122" spans="1:6" ht="25.5" customHeight="1">
      <c r="A122" s="5" t="s">
        <v>69</v>
      </c>
      <c r="B122" s="12" t="s">
        <v>70</v>
      </c>
      <c r="C122" s="12"/>
      <c r="D122" s="14">
        <f>SUM(D123)</f>
        <v>30</v>
      </c>
      <c r="E122" s="14">
        <f t="shared" ref="E122:F122" si="24">SUM(E123)</f>
        <v>0</v>
      </c>
      <c r="F122" s="14">
        <f t="shared" si="24"/>
        <v>0</v>
      </c>
    </row>
    <row r="123" spans="1:6" ht="38.25">
      <c r="A123" s="5" t="s">
        <v>14</v>
      </c>
      <c r="B123" s="12" t="s">
        <v>70</v>
      </c>
      <c r="C123" s="12">
        <v>600</v>
      </c>
      <c r="D123" s="14">
        <v>30</v>
      </c>
      <c r="E123" s="21">
        <v>0</v>
      </c>
      <c r="F123" s="21">
        <v>0</v>
      </c>
    </row>
    <row r="124" spans="1:6" ht="38.25">
      <c r="A124" s="5" t="s">
        <v>286</v>
      </c>
      <c r="B124" s="12" t="s">
        <v>71</v>
      </c>
      <c r="C124" s="12"/>
      <c r="D124" s="14">
        <f>SUM(D125)</f>
        <v>230</v>
      </c>
      <c r="E124" s="14">
        <f t="shared" ref="E124:F124" si="25">SUM(E125)</f>
        <v>0</v>
      </c>
      <c r="F124" s="14">
        <f t="shared" si="25"/>
        <v>0</v>
      </c>
    </row>
    <row r="125" spans="1:6" ht="25.5">
      <c r="A125" s="5" t="s">
        <v>13</v>
      </c>
      <c r="B125" s="12" t="s">
        <v>71</v>
      </c>
      <c r="C125" s="12">
        <v>200</v>
      </c>
      <c r="D125" s="14">
        <v>230</v>
      </c>
      <c r="E125" s="21">
        <v>0</v>
      </c>
      <c r="F125" s="21">
        <v>0</v>
      </c>
    </row>
    <row r="126" spans="1:6" ht="51">
      <c r="A126" s="4" t="s">
        <v>72</v>
      </c>
      <c r="B126" s="15" t="s">
        <v>73</v>
      </c>
      <c r="C126" s="15"/>
      <c r="D126" s="16">
        <f>SUM(D127)</f>
        <v>466.2</v>
      </c>
      <c r="E126" s="21"/>
      <c r="F126" s="21"/>
    </row>
    <row r="127" spans="1:6" ht="25.5">
      <c r="A127" s="5" t="s">
        <v>331</v>
      </c>
      <c r="B127" s="12" t="s">
        <v>74</v>
      </c>
      <c r="C127" s="12"/>
      <c r="D127" s="14">
        <f>SUM(D128)</f>
        <v>466.2</v>
      </c>
      <c r="E127" s="21"/>
      <c r="F127" s="21"/>
    </row>
    <row r="128" spans="1:6" ht="25.5">
      <c r="A128" s="5" t="s">
        <v>75</v>
      </c>
      <c r="B128" s="12" t="s">
        <v>201</v>
      </c>
      <c r="C128" s="12"/>
      <c r="D128" s="14">
        <f>SUM(D129)</f>
        <v>466.2</v>
      </c>
      <c r="E128" s="21"/>
      <c r="F128" s="21"/>
    </row>
    <row r="129" spans="1:6" ht="25.5">
      <c r="A129" s="5" t="s">
        <v>26</v>
      </c>
      <c r="B129" s="12" t="s">
        <v>201</v>
      </c>
      <c r="C129" s="12">
        <v>300</v>
      </c>
      <c r="D129" s="14">
        <v>466.2</v>
      </c>
      <c r="E129" s="21"/>
      <c r="F129" s="21"/>
    </row>
    <row r="130" spans="1:6" ht="25.5">
      <c r="A130" s="4" t="s">
        <v>76</v>
      </c>
      <c r="B130" s="15" t="s">
        <v>77</v>
      </c>
      <c r="C130" s="15"/>
      <c r="D130" s="16">
        <f>SUM(D131)+D147+D149+D151</f>
        <v>69246.099999999991</v>
      </c>
      <c r="E130" s="16">
        <f t="shared" ref="E130:F130" si="26">SUM(E131)+E147+E149+E151</f>
        <v>47000</v>
      </c>
      <c r="F130" s="16">
        <f t="shared" si="26"/>
        <v>41260.699999999997</v>
      </c>
    </row>
    <row r="131" spans="1:6" ht="25.5">
      <c r="A131" s="5" t="s">
        <v>330</v>
      </c>
      <c r="B131" s="12" t="s">
        <v>78</v>
      </c>
      <c r="C131" s="12"/>
      <c r="D131" s="14">
        <f>SUM(D132)+D135+D139+D141+D137+D144</f>
        <v>38571.499999999993</v>
      </c>
      <c r="E131" s="14">
        <f t="shared" ref="E131:F131" si="27">SUM(E132)+E135+E139+E141</f>
        <v>47000</v>
      </c>
      <c r="F131" s="14">
        <f t="shared" si="27"/>
        <v>41260.699999999997</v>
      </c>
    </row>
    <row r="132" spans="1:6" ht="25.5">
      <c r="A132" s="5" t="s">
        <v>79</v>
      </c>
      <c r="B132" s="12" t="s">
        <v>80</v>
      </c>
      <c r="C132" s="12"/>
      <c r="D132" s="14">
        <f>SUM(D133:D134)</f>
        <v>34280.6</v>
      </c>
      <c r="E132" s="14">
        <f t="shared" ref="E132:F132" si="28">SUM(E133:E134)</f>
        <v>47000</v>
      </c>
      <c r="F132" s="14">
        <f t="shared" si="28"/>
        <v>41260.699999999997</v>
      </c>
    </row>
    <row r="133" spans="1:6" ht="25.5">
      <c r="A133" s="5" t="s">
        <v>13</v>
      </c>
      <c r="B133" s="12" t="s">
        <v>80</v>
      </c>
      <c r="C133" s="12">
        <v>200</v>
      </c>
      <c r="D133" s="14">
        <v>30</v>
      </c>
      <c r="E133" s="21">
        <v>0</v>
      </c>
      <c r="F133" s="21">
        <v>0</v>
      </c>
    </row>
    <row r="134" spans="1:6" ht="38.25">
      <c r="A134" s="5" t="s">
        <v>14</v>
      </c>
      <c r="B134" s="12" t="s">
        <v>80</v>
      </c>
      <c r="C134" s="12">
        <v>600</v>
      </c>
      <c r="D134" s="14">
        <v>34250.6</v>
      </c>
      <c r="E134" s="21">
        <v>47000</v>
      </c>
      <c r="F134" s="21">
        <v>41260.699999999997</v>
      </c>
    </row>
    <row r="135" spans="1:6" ht="51" hidden="1">
      <c r="A135" s="5" t="s">
        <v>81</v>
      </c>
      <c r="B135" s="12" t="s">
        <v>82</v>
      </c>
      <c r="C135" s="12"/>
      <c r="D135" s="14">
        <f>SUM(D136)</f>
        <v>0</v>
      </c>
      <c r="E135" s="21"/>
      <c r="F135" s="21"/>
    </row>
    <row r="136" spans="1:6" ht="38.25" hidden="1">
      <c r="A136" s="5" t="s">
        <v>14</v>
      </c>
      <c r="B136" s="12" t="s">
        <v>82</v>
      </c>
      <c r="C136" s="12">
        <v>600</v>
      </c>
      <c r="D136" s="14">
        <v>0</v>
      </c>
      <c r="E136" s="21"/>
      <c r="F136" s="21"/>
    </row>
    <row r="137" spans="1:6" ht="51">
      <c r="A137" s="5" t="s">
        <v>304</v>
      </c>
      <c r="B137" s="12" t="s">
        <v>303</v>
      </c>
      <c r="C137" s="12"/>
      <c r="D137" s="14">
        <f>SUM(D138)</f>
        <v>3455.6</v>
      </c>
      <c r="E137" s="14">
        <f>SUM(E138)</f>
        <v>0</v>
      </c>
      <c r="F137" s="21"/>
    </row>
    <row r="138" spans="1:6" ht="38.25">
      <c r="A138" s="5" t="s">
        <v>14</v>
      </c>
      <c r="B138" s="12" t="s">
        <v>303</v>
      </c>
      <c r="C138" s="12">
        <v>600</v>
      </c>
      <c r="D138" s="14">
        <v>3455.6</v>
      </c>
      <c r="E138" s="21">
        <v>0</v>
      </c>
      <c r="F138" s="21"/>
    </row>
    <row r="139" spans="1:6" ht="38.25">
      <c r="A139" s="5" t="s">
        <v>83</v>
      </c>
      <c r="B139" s="12" t="s">
        <v>84</v>
      </c>
      <c r="C139" s="12"/>
      <c r="D139" s="14">
        <f>SUM(D140)</f>
        <v>121.1</v>
      </c>
      <c r="E139" s="14">
        <f>SUM(E140)</f>
        <v>0</v>
      </c>
      <c r="F139" s="21"/>
    </row>
    <row r="140" spans="1:6" ht="38.25">
      <c r="A140" s="5" t="s">
        <v>14</v>
      </c>
      <c r="B140" s="12" t="s">
        <v>84</v>
      </c>
      <c r="C140" s="12">
        <v>600</v>
      </c>
      <c r="D140" s="14">
        <v>121.1</v>
      </c>
      <c r="E140" s="21">
        <v>0</v>
      </c>
      <c r="F140" s="21"/>
    </row>
    <row r="141" spans="1:6" ht="38.25">
      <c r="A141" s="5" t="s">
        <v>85</v>
      </c>
      <c r="B141" s="12" t="s">
        <v>202</v>
      </c>
      <c r="C141" s="12"/>
      <c r="D141" s="14">
        <f>SUM(D142)</f>
        <v>102</v>
      </c>
      <c r="E141" s="21"/>
      <c r="F141" s="21"/>
    </row>
    <row r="142" spans="1:6" ht="38.25">
      <c r="A142" s="5" t="s">
        <v>86</v>
      </c>
      <c r="B142" s="12" t="s">
        <v>87</v>
      </c>
      <c r="C142" s="12"/>
      <c r="D142" s="14">
        <f>SUM(D143)</f>
        <v>102</v>
      </c>
      <c r="E142" s="21"/>
      <c r="F142" s="21"/>
    </row>
    <row r="143" spans="1:6" ht="38.25">
      <c r="A143" s="5" t="s">
        <v>14</v>
      </c>
      <c r="B143" s="12" t="s">
        <v>87</v>
      </c>
      <c r="C143" s="12">
        <v>600</v>
      </c>
      <c r="D143" s="14">
        <v>102</v>
      </c>
      <c r="E143" s="21"/>
      <c r="F143" s="21"/>
    </row>
    <row r="144" spans="1:6" ht="51">
      <c r="A144" s="5" t="s">
        <v>308</v>
      </c>
      <c r="B144" s="12" t="s">
        <v>305</v>
      </c>
      <c r="C144" s="12"/>
      <c r="D144" s="14">
        <f>SUM(D145)</f>
        <v>612.20000000000005</v>
      </c>
      <c r="E144" s="21"/>
      <c r="F144" s="21"/>
    </row>
    <row r="145" spans="1:6">
      <c r="A145" s="5" t="s">
        <v>307</v>
      </c>
      <c r="B145" s="12" t="s">
        <v>306</v>
      </c>
      <c r="C145" s="12"/>
      <c r="D145" s="14">
        <f>SUM(D146)</f>
        <v>612.20000000000005</v>
      </c>
      <c r="E145" s="21"/>
      <c r="F145" s="21"/>
    </row>
    <row r="146" spans="1:6" ht="38.25">
      <c r="A146" s="5" t="s">
        <v>14</v>
      </c>
      <c r="B146" s="12" t="s">
        <v>306</v>
      </c>
      <c r="C146" s="12">
        <v>600</v>
      </c>
      <c r="D146" s="14">
        <v>612.20000000000005</v>
      </c>
      <c r="E146" s="21"/>
      <c r="F146" s="21"/>
    </row>
    <row r="147" spans="1:6" ht="51">
      <c r="A147" s="5" t="s">
        <v>287</v>
      </c>
      <c r="B147" s="12" t="s">
        <v>88</v>
      </c>
      <c r="C147" s="12"/>
      <c r="D147" s="14">
        <f>SUM(D148)</f>
        <v>15</v>
      </c>
      <c r="E147" s="14">
        <f t="shared" ref="E147:F147" si="29">SUM(E148)</f>
        <v>0</v>
      </c>
      <c r="F147" s="14">
        <f t="shared" si="29"/>
        <v>0</v>
      </c>
    </row>
    <row r="148" spans="1:6" ht="25.5">
      <c r="A148" s="5" t="s">
        <v>13</v>
      </c>
      <c r="B148" s="12" t="s">
        <v>88</v>
      </c>
      <c r="C148" s="12">
        <v>200</v>
      </c>
      <c r="D148" s="14">
        <v>15</v>
      </c>
      <c r="E148" s="21">
        <v>0</v>
      </c>
      <c r="F148" s="21">
        <v>0</v>
      </c>
    </row>
    <row r="149" spans="1:6" ht="63.75">
      <c r="A149" s="5" t="s">
        <v>89</v>
      </c>
      <c r="B149" s="12" t="s">
        <v>90</v>
      </c>
      <c r="C149" s="12"/>
      <c r="D149" s="14">
        <f>SUM(D150)</f>
        <v>5</v>
      </c>
      <c r="E149" s="14">
        <f t="shared" ref="E149:F149" si="30">SUM(E150)</f>
        <v>0</v>
      </c>
      <c r="F149" s="14">
        <f t="shared" si="30"/>
        <v>0</v>
      </c>
    </row>
    <row r="150" spans="1:6" ht="25.5">
      <c r="A150" s="5" t="s">
        <v>13</v>
      </c>
      <c r="B150" s="12" t="s">
        <v>90</v>
      </c>
      <c r="C150" s="12">
        <v>200</v>
      </c>
      <c r="D150" s="14">
        <v>5</v>
      </c>
      <c r="E150" s="21">
        <v>0</v>
      </c>
      <c r="F150" s="21">
        <v>0</v>
      </c>
    </row>
    <row r="151" spans="1:6" ht="51">
      <c r="A151" s="5" t="s">
        <v>288</v>
      </c>
      <c r="B151" s="12" t="s">
        <v>203</v>
      </c>
      <c r="C151" s="12"/>
      <c r="D151" s="14">
        <f>SUM(D154)+D152</f>
        <v>30654.6</v>
      </c>
      <c r="E151" s="21"/>
      <c r="F151" s="21"/>
    </row>
    <row r="152" spans="1:6" ht="51">
      <c r="A152" s="5" t="s">
        <v>63</v>
      </c>
      <c r="B152" s="12" t="s">
        <v>204</v>
      </c>
      <c r="C152" s="12"/>
      <c r="D152" s="14">
        <f>SUM(D153)</f>
        <v>29735</v>
      </c>
      <c r="E152" s="21"/>
      <c r="F152" s="21"/>
    </row>
    <row r="153" spans="1:6" ht="38.25">
      <c r="A153" s="5" t="s">
        <v>14</v>
      </c>
      <c r="B153" s="12" t="s">
        <v>204</v>
      </c>
      <c r="C153" s="12">
        <v>600</v>
      </c>
      <c r="D153" s="14">
        <v>29735</v>
      </c>
      <c r="E153" s="21"/>
      <c r="F153" s="21"/>
    </row>
    <row r="154" spans="1:6" ht="51">
      <c r="A154" s="5" t="s">
        <v>65</v>
      </c>
      <c r="B154" s="12" t="s">
        <v>205</v>
      </c>
      <c r="C154" s="12"/>
      <c r="D154" s="14">
        <f>SUM(D155)</f>
        <v>919.6</v>
      </c>
      <c r="E154" s="21"/>
      <c r="F154" s="21"/>
    </row>
    <row r="155" spans="1:6" ht="38.25">
      <c r="A155" s="5" t="s">
        <v>14</v>
      </c>
      <c r="B155" s="12" t="s">
        <v>205</v>
      </c>
      <c r="C155" s="12">
        <v>600</v>
      </c>
      <c r="D155" s="14">
        <v>919.6</v>
      </c>
      <c r="E155" s="21"/>
      <c r="F155" s="21"/>
    </row>
    <row r="156" spans="1:6" ht="38.25">
      <c r="A156" s="4" t="s">
        <v>329</v>
      </c>
      <c r="B156" s="15" t="s">
        <v>91</v>
      </c>
      <c r="C156" s="15"/>
      <c r="D156" s="16">
        <f>SUM(D157)+D159+D162</f>
        <v>19029</v>
      </c>
      <c r="E156" s="16">
        <f t="shared" ref="E156:F156" si="31">SUM(E157)+E159+E162</f>
        <v>17600</v>
      </c>
      <c r="F156" s="16">
        <f t="shared" si="31"/>
        <v>10000</v>
      </c>
    </row>
    <row r="157" spans="1:6" ht="25.5">
      <c r="A157" s="5" t="s">
        <v>92</v>
      </c>
      <c r="B157" s="12" t="s">
        <v>93</v>
      </c>
      <c r="C157" s="12"/>
      <c r="D157" s="14">
        <f>SUM(D158)</f>
        <v>20</v>
      </c>
      <c r="E157" s="21"/>
      <c r="F157" s="21"/>
    </row>
    <row r="158" spans="1:6" ht="25.5">
      <c r="A158" s="5" t="s">
        <v>13</v>
      </c>
      <c r="B158" s="12" t="s">
        <v>93</v>
      </c>
      <c r="C158" s="12">
        <v>200</v>
      </c>
      <c r="D158" s="14">
        <v>20</v>
      </c>
      <c r="E158" s="21"/>
      <c r="F158" s="21"/>
    </row>
    <row r="159" spans="1:6" ht="38.25">
      <c r="A159" s="5" t="s">
        <v>94</v>
      </c>
      <c r="B159" s="12" t="s">
        <v>95</v>
      </c>
      <c r="C159" s="12"/>
      <c r="D159" s="14">
        <f>SUM(D160:D161)</f>
        <v>18994</v>
      </c>
      <c r="E159" s="14">
        <f t="shared" ref="E159:F159" si="32">SUM(E160:E161)</f>
        <v>17600</v>
      </c>
      <c r="F159" s="14">
        <f t="shared" si="32"/>
        <v>10000</v>
      </c>
    </row>
    <row r="160" spans="1:6" ht="25.5">
      <c r="A160" s="5" t="s">
        <v>13</v>
      </c>
      <c r="B160" s="12" t="s">
        <v>96</v>
      </c>
      <c r="C160" s="12">
        <v>200</v>
      </c>
      <c r="D160" s="14">
        <v>20</v>
      </c>
      <c r="E160" s="21">
        <v>0</v>
      </c>
      <c r="F160" s="21">
        <v>0</v>
      </c>
    </row>
    <row r="161" spans="1:6" ht="38.25">
      <c r="A161" s="5" t="s">
        <v>14</v>
      </c>
      <c r="B161" s="12" t="s">
        <v>96</v>
      </c>
      <c r="C161" s="12">
        <v>600</v>
      </c>
      <c r="D161" s="14">
        <v>18974</v>
      </c>
      <c r="E161" s="21">
        <v>17600</v>
      </c>
      <c r="F161" s="21">
        <v>10000</v>
      </c>
    </row>
    <row r="162" spans="1:6" ht="38.25">
      <c r="A162" s="5" t="s">
        <v>97</v>
      </c>
      <c r="B162" s="12" t="s">
        <v>98</v>
      </c>
      <c r="C162" s="12"/>
      <c r="D162" s="14">
        <f>SUM(D163)</f>
        <v>15</v>
      </c>
      <c r="E162" s="14">
        <f t="shared" ref="E162:F162" si="33">SUM(E163)</f>
        <v>0</v>
      </c>
      <c r="F162" s="14">
        <f t="shared" si="33"/>
        <v>0</v>
      </c>
    </row>
    <row r="163" spans="1:6" ht="25.5">
      <c r="A163" s="5" t="s">
        <v>13</v>
      </c>
      <c r="B163" s="12" t="s">
        <v>98</v>
      </c>
      <c r="C163" s="12">
        <v>200</v>
      </c>
      <c r="D163" s="14">
        <v>15</v>
      </c>
      <c r="E163" s="21">
        <v>0</v>
      </c>
      <c r="F163" s="21">
        <v>0</v>
      </c>
    </row>
    <row r="164" spans="1:6" ht="38.25">
      <c r="A164" s="4" t="s">
        <v>99</v>
      </c>
      <c r="B164" s="15" t="s">
        <v>100</v>
      </c>
      <c r="C164" s="15"/>
      <c r="D164" s="16">
        <f>SUM(D165)</f>
        <v>15</v>
      </c>
      <c r="E164" s="22"/>
      <c r="F164" s="22"/>
    </row>
    <row r="165" spans="1:6" ht="25.5">
      <c r="A165" s="5" t="s">
        <v>101</v>
      </c>
      <c r="B165" s="12" t="s">
        <v>102</v>
      </c>
      <c r="C165" s="12"/>
      <c r="D165" s="14">
        <f>SUM(D166)</f>
        <v>15</v>
      </c>
      <c r="E165" s="21"/>
      <c r="F165" s="21"/>
    </row>
    <row r="166" spans="1:6" ht="25.5">
      <c r="A166" s="5" t="s">
        <v>103</v>
      </c>
      <c r="B166" s="12" t="s">
        <v>104</v>
      </c>
      <c r="C166" s="12"/>
      <c r="D166" s="14">
        <f>SUM(D167)</f>
        <v>15</v>
      </c>
      <c r="E166" s="21"/>
      <c r="F166" s="21"/>
    </row>
    <row r="167" spans="1:6">
      <c r="A167" s="5" t="s">
        <v>105</v>
      </c>
      <c r="B167" s="12" t="s">
        <v>104</v>
      </c>
      <c r="C167" s="12">
        <v>800</v>
      </c>
      <c r="D167" s="14">
        <v>15</v>
      </c>
      <c r="E167" s="21"/>
      <c r="F167" s="21"/>
    </row>
    <row r="168" spans="1:6" ht="25.5">
      <c r="A168" s="4" t="s">
        <v>106</v>
      </c>
      <c r="B168" s="15" t="s">
        <v>107</v>
      </c>
      <c r="C168" s="15"/>
      <c r="D168" s="16">
        <f>SUM(D169)+D172</f>
        <v>2112</v>
      </c>
      <c r="E168" s="16">
        <f t="shared" ref="E168:F168" si="34">SUM(E169)+E172</f>
        <v>500</v>
      </c>
      <c r="F168" s="16">
        <f t="shared" si="34"/>
        <v>0</v>
      </c>
    </row>
    <row r="169" spans="1:6" ht="38.25">
      <c r="A169" s="5" t="s">
        <v>108</v>
      </c>
      <c r="B169" s="12" t="s">
        <v>109</v>
      </c>
      <c r="C169" s="12"/>
      <c r="D169" s="14">
        <f>SUM(D170)</f>
        <v>350</v>
      </c>
      <c r="E169" s="14">
        <f t="shared" ref="E169:F169" si="35">SUM(E170)</f>
        <v>500</v>
      </c>
      <c r="F169" s="14">
        <f t="shared" si="35"/>
        <v>0</v>
      </c>
    </row>
    <row r="170" spans="1:6">
      <c r="A170" s="5" t="s">
        <v>110</v>
      </c>
      <c r="B170" s="12" t="s">
        <v>109</v>
      </c>
      <c r="C170" s="12"/>
      <c r="D170" s="14">
        <f>SUM(D171)</f>
        <v>350</v>
      </c>
      <c r="E170" s="14">
        <f t="shared" ref="E170:F170" si="36">SUM(E171)</f>
        <v>500</v>
      </c>
      <c r="F170" s="14">
        <f t="shared" si="36"/>
        <v>0</v>
      </c>
    </row>
    <row r="171" spans="1:6" ht="25.5">
      <c r="A171" s="5" t="s">
        <v>13</v>
      </c>
      <c r="B171" s="12" t="s">
        <v>109</v>
      </c>
      <c r="C171" s="12">
        <v>200</v>
      </c>
      <c r="D171" s="14">
        <v>350</v>
      </c>
      <c r="E171" s="21">
        <v>500</v>
      </c>
      <c r="F171" s="21">
        <v>0</v>
      </c>
    </row>
    <row r="172" spans="1:6" ht="51">
      <c r="A172" s="5" t="s">
        <v>111</v>
      </c>
      <c r="B172" s="12" t="s">
        <v>112</v>
      </c>
      <c r="C172" s="12"/>
      <c r="D172" s="14">
        <f>SUM(D175)+D173</f>
        <v>1762</v>
      </c>
      <c r="E172" s="14">
        <f>SUM(E175)+E173</f>
        <v>0</v>
      </c>
      <c r="F172" s="14">
        <f>SUM(F175)+F173</f>
        <v>0</v>
      </c>
    </row>
    <row r="173" spans="1:6" ht="38.25">
      <c r="A173" s="5" t="s">
        <v>113</v>
      </c>
      <c r="B173" s="12" t="s">
        <v>114</v>
      </c>
      <c r="C173" s="12"/>
      <c r="D173" s="14">
        <f>SUM(D174:D174)</f>
        <v>350</v>
      </c>
      <c r="E173" s="14">
        <f>SUM(E174:E174)</f>
        <v>0</v>
      </c>
      <c r="F173" s="14">
        <f>SUM(F174:F174)</f>
        <v>0</v>
      </c>
    </row>
    <row r="174" spans="1:6">
      <c r="A174" s="5" t="s">
        <v>105</v>
      </c>
      <c r="B174" s="12" t="s">
        <v>114</v>
      </c>
      <c r="C174" s="12">
        <v>800</v>
      </c>
      <c r="D174" s="14">
        <v>350</v>
      </c>
      <c r="E174" s="21">
        <v>0</v>
      </c>
      <c r="F174" s="21">
        <v>0</v>
      </c>
    </row>
    <row r="175" spans="1:6" ht="51">
      <c r="A175" s="5" t="s">
        <v>115</v>
      </c>
      <c r="B175" s="12" t="s">
        <v>116</v>
      </c>
      <c r="C175" s="12"/>
      <c r="D175" s="14">
        <f>SUM(D176)</f>
        <v>1412</v>
      </c>
      <c r="E175" s="14">
        <f t="shared" ref="E175:F175" si="37">SUM(E176)</f>
        <v>0</v>
      </c>
      <c r="F175" s="14">
        <f t="shared" si="37"/>
        <v>0</v>
      </c>
    </row>
    <row r="176" spans="1:6">
      <c r="A176" s="5" t="s">
        <v>105</v>
      </c>
      <c r="B176" s="12" t="s">
        <v>116</v>
      </c>
      <c r="C176" s="12">
        <v>800</v>
      </c>
      <c r="D176" s="14">
        <v>1412</v>
      </c>
      <c r="E176" s="21">
        <v>0</v>
      </c>
      <c r="F176" s="21">
        <v>0</v>
      </c>
    </row>
    <row r="177" spans="1:6" ht="38.25">
      <c r="A177" s="4" t="s">
        <v>117</v>
      </c>
      <c r="B177" s="15" t="s">
        <v>118</v>
      </c>
      <c r="C177" s="12"/>
      <c r="D177" s="16">
        <f>SUM(D178)+D181+D184</f>
        <v>2870.8</v>
      </c>
      <c r="E177" s="16">
        <f t="shared" ref="E177:F177" si="38">SUM(E178)+E181+E184</f>
        <v>3021.3</v>
      </c>
      <c r="F177" s="16">
        <f t="shared" si="38"/>
        <v>2457.5</v>
      </c>
    </row>
    <row r="178" spans="1:6" ht="38.25">
      <c r="A178" s="5" t="s">
        <v>119</v>
      </c>
      <c r="B178" s="12" t="s">
        <v>120</v>
      </c>
      <c r="C178" s="12"/>
      <c r="D178" s="14">
        <f>SUM(D179)</f>
        <v>450</v>
      </c>
      <c r="E178" s="14">
        <f t="shared" ref="E178:F178" si="39">SUM(E179)</f>
        <v>500</v>
      </c>
      <c r="F178" s="14">
        <f t="shared" si="39"/>
        <v>0</v>
      </c>
    </row>
    <row r="179" spans="1:6" ht="25.5">
      <c r="A179" s="5" t="s">
        <v>121</v>
      </c>
      <c r="B179" s="12" t="s">
        <v>122</v>
      </c>
      <c r="C179" s="12"/>
      <c r="D179" s="14">
        <f>SUM(D180)</f>
        <v>450</v>
      </c>
      <c r="E179" s="14">
        <f t="shared" ref="E179:F179" si="40">SUM(E180)</f>
        <v>500</v>
      </c>
      <c r="F179" s="14">
        <f t="shared" si="40"/>
        <v>0</v>
      </c>
    </row>
    <row r="180" spans="1:6" ht="25.5">
      <c r="A180" s="5" t="s">
        <v>13</v>
      </c>
      <c r="B180" s="12" t="s">
        <v>122</v>
      </c>
      <c r="C180" s="12">
        <v>200</v>
      </c>
      <c r="D180" s="14">
        <v>450</v>
      </c>
      <c r="E180" s="21">
        <v>500</v>
      </c>
      <c r="F180" s="21">
        <v>0</v>
      </c>
    </row>
    <row r="181" spans="1:6" ht="38.25">
      <c r="A181" s="5" t="s">
        <v>289</v>
      </c>
      <c r="B181" s="12" t="s">
        <v>123</v>
      </c>
      <c r="C181" s="12"/>
      <c r="D181" s="14">
        <f>SUM(D182)</f>
        <v>100</v>
      </c>
      <c r="E181" s="14">
        <f>SUM(E182)</f>
        <v>100</v>
      </c>
      <c r="F181" s="21"/>
    </row>
    <row r="182" spans="1:6" ht="25.5">
      <c r="A182" s="5" t="s">
        <v>124</v>
      </c>
      <c r="B182" s="12" t="s">
        <v>125</v>
      </c>
      <c r="C182" s="12"/>
      <c r="D182" s="14">
        <f>SUM(D183)</f>
        <v>100</v>
      </c>
      <c r="E182" s="14">
        <f>SUM(E183)</f>
        <v>100</v>
      </c>
      <c r="F182" s="21"/>
    </row>
    <row r="183" spans="1:6" ht="25.5">
      <c r="A183" s="5" t="s">
        <v>13</v>
      </c>
      <c r="B183" s="12" t="s">
        <v>125</v>
      </c>
      <c r="C183" s="12">
        <v>200</v>
      </c>
      <c r="D183" s="14">
        <v>100</v>
      </c>
      <c r="E183" s="21">
        <v>100</v>
      </c>
      <c r="F183" s="21"/>
    </row>
    <row r="184" spans="1:6" ht="38.25">
      <c r="A184" s="5" t="s">
        <v>290</v>
      </c>
      <c r="B184" s="12" t="s">
        <v>126</v>
      </c>
      <c r="C184" s="12"/>
      <c r="D184" s="14">
        <f>SUM(D188)+D185</f>
        <v>2320.8000000000002</v>
      </c>
      <c r="E184" s="14">
        <f t="shared" ref="E184:F184" si="41">SUM(E188)+E185</f>
        <v>2421.3000000000002</v>
      </c>
      <c r="F184" s="14">
        <f t="shared" si="41"/>
        <v>2457.5</v>
      </c>
    </row>
    <row r="185" spans="1:6">
      <c r="A185" s="5" t="s">
        <v>127</v>
      </c>
      <c r="B185" s="12" t="s">
        <v>128</v>
      </c>
      <c r="C185" s="12"/>
      <c r="D185" s="14">
        <f>SUM(D186)</f>
        <v>300</v>
      </c>
      <c r="E185" s="14">
        <f t="shared" ref="E185:F185" si="42">SUM(E186)</f>
        <v>300</v>
      </c>
      <c r="F185" s="14">
        <f t="shared" si="42"/>
        <v>300</v>
      </c>
    </row>
    <row r="186" spans="1:6" ht="38.25">
      <c r="A186" s="5" t="s">
        <v>129</v>
      </c>
      <c r="B186" s="12" t="s">
        <v>128</v>
      </c>
      <c r="C186" s="12"/>
      <c r="D186" s="14">
        <f>SUM(D187)</f>
        <v>300</v>
      </c>
      <c r="E186" s="14">
        <f t="shared" ref="E186:F186" si="43">SUM(E187)</f>
        <v>300</v>
      </c>
      <c r="F186" s="14">
        <f t="shared" si="43"/>
        <v>300</v>
      </c>
    </row>
    <row r="187" spans="1:6">
      <c r="A187" s="5" t="s">
        <v>105</v>
      </c>
      <c r="B187" s="12" t="s">
        <v>128</v>
      </c>
      <c r="C187" s="12">
        <v>800</v>
      </c>
      <c r="D187" s="14">
        <v>300</v>
      </c>
      <c r="E187" s="21">
        <v>300</v>
      </c>
      <c r="F187" s="21">
        <v>300</v>
      </c>
    </row>
    <row r="188" spans="1:6" ht="38.25">
      <c r="A188" s="5" t="s">
        <v>130</v>
      </c>
      <c r="B188" s="12" t="s">
        <v>131</v>
      </c>
      <c r="C188" s="12"/>
      <c r="D188" s="14">
        <f>SUM(D189)</f>
        <v>2020.8</v>
      </c>
      <c r="E188" s="14">
        <f>SUM(E189)</f>
        <v>2121.3000000000002</v>
      </c>
      <c r="F188" s="14">
        <f t="shared" ref="F188" si="44">SUM(F189)</f>
        <v>2157.5</v>
      </c>
    </row>
    <row r="189" spans="1:6">
      <c r="A189" s="5" t="s">
        <v>132</v>
      </c>
      <c r="B189" s="12" t="s">
        <v>131</v>
      </c>
      <c r="C189" s="12">
        <v>500</v>
      </c>
      <c r="D189" s="14">
        <v>2020.8</v>
      </c>
      <c r="E189" s="21">
        <v>2121.3000000000002</v>
      </c>
      <c r="F189" s="21">
        <v>2157.5</v>
      </c>
    </row>
    <row r="190" spans="1:6" ht="25.5">
      <c r="A190" s="4" t="s">
        <v>133</v>
      </c>
      <c r="B190" s="15" t="s">
        <v>134</v>
      </c>
      <c r="C190" s="15"/>
      <c r="D190" s="16">
        <f>SUM(D201)+D191+D195+D198+D205</f>
        <v>28229.8</v>
      </c>
      <c r="E190" s="16">
        <f t="shared" ref="E190:F190" si="45">SUM(E201)+E191</f>
        <v>28237.8</v>
      </c>
      <c r="F190" s="16">
        <f t="shared" si="45"/>
        <v>28934.5</v>
      </c>
    </row>
    <row r="191" spans="1:6" ht="51">
      <c r="A191" s="5" t="s">
        <v>135</v>
      </c>
      <c r="B191" s="12" t="s">
        <v>136</v>
      </c>
      <c r="C191" s="12"/>
      <c r="D191" s="14">
        <f>SUM(D192)</f>
        <v>26429.8</v>
      </c>
      <c r="E191" s="14">
        <f t="shared" ref="E191:F191" si="46">SUM(E192)</f>
        <v>26737.8</v>
      </c>
      <c r="F191" s="14">
        <f t="shared" si="46"/>
        <v>27434.5</v>
      </c>
    </row>
    <row r="192" spans="1:6" ht="63.75">
      <c r="A192" s="5" t="s">
        <v>137</v>
      </c>
      <c r="B192" s="12" t="s">
        <v>138</v>
      </c>
      <c r="C192" s="12"/>
      <c r="D192" s="14">
        <f>SUM(D193)</f>
        <v>26429.8</v>
      </c>
      <c r="E192" s="14">
        <f t="shared" ref="E192:F192" si="47">SUM(E193)</f>
        <v>26737.8</v>
      </c>
      <c r="F192" s="14">
        <f t="shared" si="47"/>
        <v>27434.5</v>
      </c>
    </row>
    <row r="193" spans="1:6" ht="63.75">
      <c r="A193" s="5" t="s">
        <v>139</v>
      </c>
      <c r="B193" s="12" t="s">
        <v>140</v>
      </c>
      <c r="C193" s="12"/>
      <c r="D193" s="14">
        <f>SUM(D194)</f>
        <v>26429.8</v>
      </c>
      <c r="E193" s="14">
        <f t="shared" ref="E193:F193" si="48">SUM(E194)</f>
        <v>26737.8</v>
      </c>
      <c r="F193" s="14">
        <f t="shared" si="48"/>
        <v>27434.5</v>
      </c>
    </row>
    <row r="194" spans="1:6" ht="25.5">
      <c r="A194" s="5" t="s">
        <v>13</v>
      </c>
      <c r="B194" s="12" t="s">
        <v>140</v>
      </c>
      <c r="C194" s="12">
        <v>200</v>
      </c>
      <c r="D194" s="14">
        <v>26429.8</v>
      </c>
      <c r="E194" s="21">
        <v>26737.8</v>
      </c>
      <c r="F194" s="21">
        <v>27434.5</v>
      </c>
    </row>
    <row r="195" spans="1:6" ht="51" hidden="1">
      <c r="A195" s="5" t="s">
        <v>212</v>
      </c>
      <c r="B195" s="12" t="s">
        <v>210</v>
      </c>
      <c r="C195" s="12"/>
      <c r="D195" s="14">
        <f>SUM(D196)</f>
        <v>0</v>
      </c>
      <c r="E195" s="14"/>
      <c r="F195" s="14"/>
    </row>
    <row r="196" spans="1:6" ht="51" hidden="1">
      <c r="A196" s="5" t="s">
        <v>212</v>
      </c>
      <c r="B196" s="12" t="s">
        <v>211</v>
      </c>
      <c r="C196" s="12"/>
      <c r="D196" s="14">
        <f>SUM(D197)</f>
        <v>0</v>
      </c>
      <c r="E196" s="14"/>
      <c r="F196" s="14"/>
    </row>
    <row r="197" spans="1:6" ht="25.5" hidden="1">
      <c r="A197" s="5" t="s">
        <v>13</v>
      </c>
      <c r="B197" s="12" t="s">
        <v>211</v>
      </c>
      <c r="C197" s="12">
        <v>200</v>
      </c>
      <c r="D197" s="14">
        <v>0</v>
      </c>
      <c r="E197" s="21"/>
      <c r="F197" s="21"/>
    </row>
    <row r="198" spans="1:6" ht="51" hidden="1">
      <c r="A198" s="5" t="s">
        <v>213</v>
      </c>
      <c r="B198" s="12" t="s">
        <v>214</v>
      </c>
      <c r="C198" s="12"/>
      <c r="D198" s="14">
        <f>SUM(D199)</f>
        <v>0</v>
      </c>
      <c r="E198" s="14"/>
      <c r="F198" s="14"/>
    </row>
    <row r="199" spans="1:6" ht="51" hidden="1">
      <c r="A199" s="5" t="s">
        <v>213</v>
      </c>
      <c r="B199" s="12" t="s">
        <v>215</v>
      </c>
      <c r="C199" s="12"/>
      <c r="D199" s="14">
        <f>SUM(D200)</f>
        <v>0</v>
      </c>
      <c r="E199" s="14"/>
      <c r="F199" s="14"/>
    </row>
    <row r="200" spans="1:6" ht="25.5" hidden="1">
      <c r="A200" s="5" t="s">
        <v>13</v>
      </c>
      <c r="B200" s="12" t="s">
        <v>215</v>
      </c>
      <c r="C200" s="12">
        <v>200</v>
      </c>
      <c r="D200" s="14">
        <v>0</v>
      </c>
      <c r="E200" s="21">
        <v>0</v>
      </c>
      <c r="F200" s="21">
        <v>0</v>
      </c>
    </row>
    <row r="201" spans="1:6" ht="51">
      <c r="A201" s="5" t="s">
        <v>141</v>
      </c>
      <c r="B201" s="12" t="s">
        <v>142</v>
      </c>
      <c r="C201" s="12"/>
      <c r="D201" s="14">
        <f>SUM(D202)</f>
        <v>1500</v>
      </c>
      <c r="E201" s="14">
        <f t="shared" ref="E201:F203" si="49">SUM(E202)</f>
        <v>1500</v>
      </c>
      <c r="F201" s="14">
        <f t="shared" si="49"/>
        <v>1500</v>
      </c>
    </row>
    <row r="202" spans="1:6" ht="51">
      <c r="A202" s="5" t="s">
        <v>143</v>
      </c>
      <c r="B202" s="12" t="s">
        <v>144</v>
      </c>
      <c r="C202" s="12"/>
      <c r="D202" s="14">
        <f>SUM(D203)</f>
        <v>1500</v>
      </c>
      <c r="E202" s="14">
        <f t="shared" si="49"/>
        <v>1500</v>
      </c>
      <c r="F202" s="14">
        <f t="shared" si="49"/>
        <v>1500</v>
      </c>
    </row>
    <row r="203" spans="1:6" ht="41.25" customHeight="1">
      <c r="A203" s="5" t="s">
        <v>145</v>
      </c>
      <c r="B203" s="12" t="s">
        <v>146</v>
      </c>
      <c r="C203" s="12"/>
      <c r="D203" s="14">
        <f>SUM(D204)</f>
        <v>1500</v>
      </c>
      <c r="E203" s="14">
        <f t="shared" si="49"/>
        <v>1500</v>
      </c>
      <c r="F203" s="14">
        <f t="shared" si="49"/>
        <v>1500</v>
      </c>
    </row>
    <row r="204" spans="1:6" ht="25.5">
      <c r="A204" s="5" t="s">
        <v>13</v>
      </c>
      <c r="B204" s="12" t="s">
        <v>146</v>
      </c>
      <c r="C204" s="12">
        <v>200</v>
      </c>
      <c r="D204" s="14">
        <v>1500</v>
      </c>
      <c r="E204" s="21">
        <v>1500</v>
      </c>
      <c r="F204" s="21">
        <v>1500</v>
      </c>
    </row>
    <row r="205" spans="1:6" ht="38.25">
      <c r="A205" s="5" t="s">
        <v>328</v>
      </c>
      <c r="B205" s="12" t="s">
        <v>323</v>
      </c>
      <c r="C205" s="5"/>
      <c r="D205" s="14">
        <f>SUM(D206)</f>
        <v>300</v>
      </c>
      <c r="E205" s="29"/>
      <c r="F205" s="29"/>
    </row>
    <row r="206" spans="1:6" ht="38.25">
      <c r="A206" s="5" t="s">
        <v>324</v>
      </c>
      <c r="B206" s="28" t="s">
        <v>325</v>
      </c>
      <c r="C206" s="5"/>
      <c r="D206" s="14">
        <f>SUM(D207)</f>
        <v>300</v>
      </c>
      <c r="E206" s="29"/>
      <c r="F206" s="29"/>
    </row>
    <row r="207" spans="1:6" ht="25.5">
      <c r="A207" s="5" t="s">
        <v>13</v>
      </c>
      <c r="B207" s="28" t="s">
        <v>325</v>
      </c>
      <c r="C207" s="12">
        <v>200</v>
      </c>
      <c r="D207" s="14">
        <v>300</v>
      </c>
      <c r="E207" s="29"/>
      <c r="F207" s="29"/>
    </row>
    <row r="208" spans="1:6" ht="51">
      <c r="A208" s="4" t="s">
        <v>147</v>
      </c>
      <c r="B208" s="15" t="s">
        <v>148</v>
      </c>
      <c r="C208" s="15"/>
      <c r="D208" s="16">
        <f>SUM(D209)+D211</f>
        <v>15</v>
      </c>
      <c r="E208" s="16">
        <f t="shared" ref="E208:F208" si="50">SUM(E209)+E211</f>
        <v>0</v>
      </c>
      <c r="F208" s="16">
        <f t="shared" si="50"/>
        <v>0</v>
      </c>
    </row>
    <row r="209" spans="1:6" ht="51">
      <c r="A209" s="5" t="s">
        <v>149</v>
      </c>
      <c r="B209" s="12" t="s">
        <v>150</v>
      </c>
      <c r="C209" s="12"/>
      <c r="D209" s="14">
        <f>SUM(D210)</f>
        <v>10</v>
      </c>
      <c r="E209" s="14">
        <f t="shared" ref="E209:F209" si="51">SUM(E210)</f>
        <v>0</v>
      </c>
      <c r="F209" s="14">
        <f t="shared" si="51"/>
        <v>0</v>
      </c>
    </row>
    <row r="210" spans="1:6" ht="25.5">
      <c r="A210" s="5" t="s">
        <v>13</v>
      </c>
      <c r="B210" s="12" t="s">
        <v>150</v>
      </c>
      <c r="C210" s="12">
        <v>200</v>
      </c>
      <c r="D210" s="14">
        <v>10</v>
      </c>
      <c r="E210" s="21">
        <v>0</v>
      </c>
      <c r="F210" s="21">
        <v>0</v>
      </c>
    </row>
    <row r="211" spans="1:6" ht="51">
      <c r="A211" s="5" t="s">
        <v>291</v>
      </c>
      <c r="B211" s="12" t="s">
        <v>151</v>
      </c>
      <c r="C211" s="12"/>
      <c r="D211" s="14">
        <f>SUM(D212)</f>
        <v>5</v>
      </c>
      <c r="E211" s="14">
        <f t="shared" ref="E211:F211" si="52">SUM(E212)</f>
        <v>0</v>
      </c>
      <c r="F211" s="14">
        <f t="shared" si="52"/>
        <v>0</v>
      </c>
    </row>
    <row r="212" spans="1:6" ht="25.5">
      <c r="A212" s="5" t="s">
        <v>13</v>
      </c>
      <c r="B212" s="12" t="s">
        <v>151</v>
      </c>
      <c r="C212" s="12">
        <v>200</v>
      </c>
      <c r="D212" s="14">
        <v>5</v>
      </c>
      <c r="E212" s="21">
        <v>0</v>
      </c>
      <c r="F212" s="21">
        <v>0</v>
      </c>
    </row>
    <row r="213" spans="1:6" ht="38.25">
      <c r="A213" s="4" t="s">
        <v>152</v>
      </c>
      <c r="B213" s="15" t="s">
        <v>153</v>
      </c>
      <c r="C213" s="15"/>
      <c r="D213" s="16">
        <f>SUM(D214)+D216+D223</f>
        <v>3417.7999999999997</v>
      </c>
      <c r="E213" s="16">
        <f t="shared" ref="E213:F213" si="53">SUM(E214)+E216+E223</f>
        <v>3506.6</v>
      </c>
      <c r="F213" s="16">
        <f t="shared" si="53"/>
        <v>1745.3999999999999</v>
      </c>
    </row>
    <row r="214" spans="1:6" ht="38.25">
      <c r="A214" s="5" t="s">
        <v>154</v>
      </c>
      <c r="B214" s="12" t="s">
        <v>155</v>
      </c>
      <c r="C214" s="12"/>
      <c r="D214" s="14">
        <f>SUM(D215)</f>
        <v>1750</v>
      </c>
      <c r="E214" s="14">
        <f t="shared" ref="E214:F214" si="54">SUM(E215)</f>
        <v>1800</v>
      </c>
      <c r="F214" s="14">
        <f t="shared" si="54"/>
        <v>0</v>
      </c>
    </row>
    <row r="215" spans="1:6" ht="38.25">
      <c r="A215" s="5" t="s">
        <v>14</v>
      </c>
      <c r="B215" s="12" t="s">
        <v>155</v>
      </c>
      <c r="C215" s="12">
        <v>600</v>
      </c>
      <c r="D215" s="14">
        <v>1750</v>
      </c>
      <c r="E215" s="21">
        <v>1800</v>
      </c>
      <c r="F215" s="21">
        <v>0</v>
      </c>
    </row>
    <row r="216" spans="1:6" ht="25.5">
      <c r="A216" s="5" t="s">
        <v>156</v>
      </c>
      <c r="B216" s="12" t="s">
        <v>157</v>
      </c>
      <c r="C216" s="12"/>
      <c r="D216" s="14">
        <f>SUM(D220)+D217</f>
        <v>1241.0999999999999</v>
      </c>
      <c r="E216" s="14">
        <f t="shared" ref="E216:F216" si="55">SUM(E220)+E217</f>
        <v>1279.9000000000001</v>
      </c>
      <c r="F216" s="14">
        <f t="shared" si="55"/>
        <v>1318.6999999999998</v>
      </c>
    </row>
    <row r="217" spans="1:6" ht="25.5">
      <c r="A217" s="5" t="s">
        <v>158</v>
      </c>
      <c r="B217" s="12" t="s">
        <v>159</v>
      </c>
      <c r="C217" s="12"/>
      <c r="D217" s="14">
        <f>SUM(D218:D219)</f>
        <v>1241.0999999999999</v>
      </c>
      <c r="E217" s="14">
        <f t="shared" ref="E217:F217" si="56">SUM(E218:E219)</f>
        <v>1279.9000000000001</v>
      </c>
      <c r="F217" s="14">
        <f t="shared" si="56"/>
        <v>1318.6999999999998</v>
      </c>
    </row>
    <row r="218" spans="1:6" ht="25.5">
      <c r="A218" s="5" t="s">
        <v>26</v>
      </c>
      <c r="B218" s="12" t="s">
        <v>159</v>
      </c>
      <c r="C218" s="12">
        <v>300</v>
      </c>
      <c r="D218" s="14">
        <v>1228.8</v>
      </c>
      <c r="E218" s="21">
        <v>1267.2</v>
      </c>
      <c r="F218" s="21">
        <v>1305.5999999999999</v>
      </c>
    </row>
    <row r="219" spans="1:6" ht="25.5">
      <c r="A219" s="5" t="s">
        <v>13</v>
      </c>
      <c r="B219" s="12" t="s">
        <v>159</v>
      </c>
      <c r="C219" s="12">
        <v>200</v>
      </c>
      <c r="D219" s="14">
        <v>12.3</v>
      </c>
      <c r="E219" s="21">
        <v>12.7</v>
      </c>
      <c r="F219" s="21">
        <v>13.1</v>
      </c>
    </row>
    <row r="220" spans="1:6" ht="63.75" hidden="1">
      <c r="A220" s="5" t="s">
        <v>160</v>
      </c>
      <c r="B220" s="12" t="s">
        <v>161</v>
      </c>
      <c r="C220" s="12"/>
      <c r="D220" s="14">
        <f>SUM(D221:D222)</f>
        <v>0</v>
      </c>
      <c r="E220" s="14">
        <f t="shared" ref="E220:F220" si="57">SUM(E221:E222)</f>
        <v>0</v>
      </c>
      <c r="F220" s="14">
        <f t="shared" si="57"/>
        <v>0</v>
      </c>
    </row>
    <row r="221" spans="1:6" ht="25.5" hidden="1">
      <c r="A221" s="5" t="s">
        <v>26</v>
      </c>
      <c r="B221" s="12" t="s">
        <v>161</v>
      </c>
      <c r="C221" s="12">
        <v>300</v>
      </c>
      <c r="D221" s="14">
        <v>0</v>
      </c>
      <c r="E221" s="21">
        <v>0</v>
      </c>
      <c r="F221" s="21">
        <v>0</v>
      </c>
    </row>
    <row r="222" spans="1:6" ht="25.5" hidden="1">
      <c r="A222" s="5" t="s">
        <v>13</v>
      </c>
      <c r="B222" s="12" t="s">
        <v>161</v>
      </c>
      <c r="C222" s="12">
        <v>200</v>
      </c>
      <c r="D222" s="14">
        <v>0</v>
      </c>
      <c r="E222" s="21">
        <v>0</v>
      </c>
      <c r="F222" s="21">
        <v>0</v>
      </c>
    </row>
    <row r="223" spans="1:6" ht="25.5">
      <c r="A223" s="5" t="s">
        <v>162</v>
      </c>
      <c r="B223" s="12" t="s">
        <v>163</v>
      </c>
      <c r="C223" s="12"/>
      <c r="D223" s="14">
        <f>SUM(D224)</f>
        <v>426.7</v>
      </c>
      <c r="E223" s="14">
        <f t="shared" ref="E223:F223" si="58">SUM(E224)</f>
        <v>426.7</v>
      </c>
      <c r="F223" s="14">
        <f t="shared" si="58"/>
        <v>426.7</v>
      </c>
    </row>
    <row r="224" spans="1:6" ht="89.25">
      <c r="A224" s="5" t="s">
        <v>164</v>
      </c>
      <c r="B224" s="12" t="s">
        <v>165</v>
      </c>
      <c r="C224" s="12"/>
      <c r="D224" s="14">
        <f>SUM(D225:D226)</f>
        <v>426.7</v>
      </c>
      <c r="E224" s="14">
        <f t="shared" ref="E224:F224" si="59">SUM(E225:E226)</f>
        <v>426.7</v>
      </c>
      <c r="F224" s="14">
        <f t="shared" si="59"/>
        <v>426.7</v>
      </c>
    </row>
    <row r="225" spans="1:6" ht="25.5">
      <c r="A225" s="5" t="s">
        <v>26</v>
      </c>
      <c r="B225" s="12" t="s">
        <v>165</v>
      </c>
      <c r="C225" s="12">
        <v>300</v>
      </c>
      <c r="D225" s="14">
        <v>422.4</v>
      </c>
      <c r="E225" s="21">
        <v>422.4</v>
      </c>
      <c r="F225" s="21">
        <v>422.4</v>
      </c>
    </row>
    <row r="226" spans="1:6" ht="25.5">
      <c r="A226" s="5" t="s">
        <v>13</v>
      </c>
      <c r="B226" s="12" t="s">
        <v>165</v>
      </c>
      <c r="C226" s="12">
        <v>200</v>
      </c>
      <c r="D226" s="14">
        <v>4.3</v>
      </c>
      <c r="E226" s="21">
        <v>4.3</v>
      </c>
      <c r="F226" s="21">
        <v>4.3</v>
      </c>
    </row>
    <row r="227" spans="1:6" ht="38.25">
      <c r="A227" s="4" t="s">
        <v>166</v>
      </c>
      <c r="B227" s="15" t="s">
        <v>167</v>
      </c>
      <c r="C227" s="15"/>
      <c r="D227" s="16">
        <f>SUM(D228)</f>
        <v>18386</v>
      </c>
      <c r="E227" s="16">
        <f t="shared" ref="E227:F227" si="60">SUM(E228)</f>
        <v>13620</v>
      </c>
      <c r="F227" s="16">
        <f t="shared" si="60"/>
        <v>4970</v>
      </c>
    </row>
    <row r="228" spans="1:6" ht="38.25">
      <c r="A228" s="5" t="s">
        <v>168</v>
      </c>
      <c r="B228" s="12" t="s">
        <v>206</v>
      </c>
      <c r="C228" s="12"/>
      <c r="D228" s="14">
        <f>SUM(D229)+D232</f>
        <v>18386</v>
      </c>
      <c r="E228" s="14">
        <f t="shared" ref="E228:F228" si="61">SUM(E229)+E232</f>
        <v>13620</v>
      </c>
      <c r="F228" s="14">
        <f t="shared" si="61"/>
        <v>4970</v>
      </c>
    </row>
    <row r="229" spans="1:6" ht="38.25">
      <c r="A229" s="5" t="s">
        <v>169</v>
      </c>
      <c r="B229" s="19" t="s">
        <v>230</v>
      </c>
      <c r="C229" s="15"/>
      <c r="D229" s="14">
        <f>SUM(D230:D231)</f>
        <v>17306</v>
      </c>
      <c r="E229" s="14">
        <f t="shared" ref="E229:F229" si="62">SUM(E230:E231)</f>
        <v>13120</v>
      </c>
      <c r="F229" s="14">
        <f t="shared" si="62"/>
        <v>4970</v>
      </c>
    </row>
    <row r="230" spans="1:6" ht="25.5">
      <c r="A230" s="5" t="s">
        <v>13</v>
      </c>
      <c r="B230" s="19" t="s">
        <v>230</v>
      </c>
      <c r="C230" s="12">
        <v>200</v>
      </c>
      <c r="D230" s="14">
        <v>8320</v>
      </c>
      <c r="E230" s="21">
        <v>0</v>
      </c>
      <c r="F230" s="21">
        <v>0</v>
      </c>
    </row>
    <row r="231" spans="1:6" ht="38.25">
      <c r="A231" s="5" t="s">
        <v>14</v>
      </c>
      <c r="B231" s="19" t="s">
        <v>230</v>
      </c>
      <c r="C231" s="12">
        <v>600</v>
      </c>
      <c r="D231" s="14">
        <v>8986</v>
      </c>
      <c r="E231" s="21">
        <v>13120</v>
      </c>
      <c r="F231" s="21">
        <v>4970</v>
      </c>
    </row>
    <row r="232" spans="1:6" ht="51">
      <c r="A232" s="5" t="s">
        <v>170</v>
      </c>
      <c r="B232" s="12" t="s">
        <v>171</v>
      </c>
      <c r="C232" s="12"/>
      <c r="D232" s="14">
        <f>SUM(D233:D234)</f>
        <v>1080</v>
      </c>
      <c r="E232" s="14">
        <f>SUM(E233)</f>
        <v>500</v>
      </c>
      <c r="F232" s="21"/>
    </row>
    <row r="233" spans="1:6" ht="25.5">
      <c r="A233" s="5" t="s">
        <v>13</v>
      </c>
      <c r="B233" s="12" t="s">
        <v>171</v>
      </c>
      <c r="C233" s="12">
        <v>200</v>
      </c>
      <c r="D233" s="14">
        <v>255</v>
      </c>
      <c r="E233" s="21">
        <v>500</v>
      </c>
      <c r="F233" s="21"/>
    </row>
    <row r="234" spans="1:6" ht="38.25">
      <c r="A234" s="5" t="s">
        <v>14</v>
      </c>
      <c r="B234" s="12" t="s">
        <v>171</v>
      </c>
      <c r="C234" s="12">
        <v>600</v>
      </c>
      <c r="D234" s="14">
        <v>825</v>
      </c>
      <c r="E234" s="21"/>
      <c r="F234" s="21"/>
    </row>
    <row r="235" spans="1:6" ht="51">
      <c r="A235" s="4" t="s">
        <v>172</v>
      </c>
      <c r="B235" s="15" t="s">
        <v>173</v>
      </c>
      <c r="C235" s="15"/>
      <c r="D235" s="16">
        <f>SUM(D236)</f>
        <v>5</v>
      </c>
      <c r="E235" s="16">
        <f t="shared" ref="E235:F235" si="63">SUM(E236)</f>
        <v>5</v>
      </c>
      <c r="F235" s="16">
        <f t="shared" si="63"/>
        <v>5</v>
      </c>
    </row>
    <row r="236" spans="1:6" ht="25.5">
      <c r="A236" s="5" t="s">
        <v>174</v>
      </c>
      <c r="B236" s="20" t="s">
        <v>207</v>
      </c>
      <c r="C236" s="12"/>
      <c r="D236" s="14">
        <f>SUM(D237)</f>
        <v>5</v>
      </c>
      <c r="E236" s="14">
        <f t="shared" ref="E236:F236" si="64">SUM(E237)</f>
        <v>5</v>
      </c>
      <c r="F236" s="14">
        <f t="shared" si="64"/>
        <v>5</v>
      </c>
    </row>
    <row r="237" spans="1:6" ht="25.5">
      <c r="A237" s="5" t="s">
        <v>13</v>
      </c>
      <c r="B237" s="20" t="s">
        <v>207</v>
      </c>
      <c r="C237" s="12">
        <v>200</v>
      </c>
      <c r="D237" s="14">
        <v>5</v>
      </c>
      <c r="E237" s="21">
        <v>5</v>
      </c>
      <c r="F237" s="21">
        <v>5</v>
      </c>
    </row>
    <row r="238" spans="1:6" ht="63.75">
      <c r="A238" s="4" t="s">
        <v>175</v>
      </c>
      <c r="B238" s="15" t="s">
        <v>176</v>
      </c>
      <c r="C238" s="15"/>
      <c r="D238" s="16">
        <f>SUM(D243)+D239+D241</f>
        <v>58</v>
      </c>
      <c r="E238" s="16">
        <f>SUM(E243)+E239+E241</f>
        <v>58</v>
      </c>
      <c r="F238" s="16">
        <f>SUM(F243)+F239+F241</f>
        <v>0</v>
      </c>
    </row>
    <row r="239" spans="1:6">
      <c r="A239" s="5" t="s">
        <v>177</v>
      </c>
      <c r="B239" s="12" t="s">
        <v>178</v>
      </c>
      <c r="C239" s="12"/>
      <c r="D239" s="14">
        <f>SUM(D240)</f>
        <v>5</v>
      </c>
      <c r="E239" s="14">
        <f t="shared" ref="E239:F239" si="65">SUM(E240)</f>
        <v>5</v>
      </c>
      <c r="F239" s="14">
        <f t="shared" si="65"/>
        <v>0</v>
      </c>
    </row>
    <row r="240" spans="1:6" ht="25.5">
      <c r="A240" s="5" t="s">
        <v>13</v>
      </c>
      <c r="B240" s="12" t="s">
        <v>178</v>
      </c>
      <c r="C240" s="12">
        <v>200</v>
      </c>
      <c r="D240" s="14">
        <v>5</v>
      </c>
      <c r="E240" s="21">
        <v>5</v>
      </c>
      <c r="F240" s="21">
        <v>0</v>
      </c>
    </row>
    <row r="241" spans="1:6">
      <c r="A241" s="5" t="s">
        <v>179</v>
      </c>
      <c r="B241" s="12" t="s">
        <v>180</v>
      </c>
      <c r="C241" s="12"/>
      <c r="D241" s="14">
        <f>SUM(D242)</f>
        <v>3</v>
      </c>
      <c r="E241" s="14">
        <f>SUM(E242)</f>
        <v>3</v>
      </c>
      <c r="F241" s="21">
        <v>0</v>
      </c>
    </row>
    <row r="242" spans="1:6" ht="25.5">
      <c r="A242" s="5" t="s">
        <v>13</v>
      </c>
      <c r="B242" s="12" t="s">
        <v>180</v>
      </c>
      <c r="C242" s="12">
        <v>200</v>
      </c>
      <c r="D242" s="14">
        <v>3</v>
      </c>
      <c r="E242" s="21">
        <v>3</v>
      </c>
      <c r="F242" s="21">
        <v>0</v>
      </c>
    </row>
    <row r="243" spans="1:6" ht="25.5">
      <c r="A243" s="5" t="s">
        <v>181</v>
      </c>
      <c r="B243" s="12" t="s">
        <v>182</v>
      </c>
      <c r="C243" s="12"/>
      <c r="D243" s="14">
        <f>SUM(D244)</f>
        <v>50</v>
      </c>
      <c r="E243" s="14">
        <f t="shared" ref="E243:F243" si="66">SUM(E244)</f>
        <v>50</v>
      </c>
      <c r="F243" s="14">
        <f t="shared" si="66"/>
        <v>0</v>
      </c>
    </row>
    <row r="244" spans="1:6" ht="25.5">
      <c r="A244" s="5" t="s">
        <v>13</v>
      </c>
      <c r="B244" s="12" t="s">
        <v>182</v>
      </c>
      <c r="C244" s="12">
        <v>200</v>
      </c>
      <c r="D244" s="14">
        <v>50</v>
      </c>
      <c r="E244" s="21">
        <v>50</v>
      </c>
      <c r="F244" s="21">
        <v>0</v>
      </c>
    </row>
    <row r="245" spans="1:6" ht="38.25">
      <c r="A245" s="4" t="s">
        <v>183</v>
      </c>
      <c r="B245" s="15" t="s">
        <v>184</v>
      </c>
      <c r="C245" s="15"/>
      <c r="D245" s="16">
        <f>SUM(D246)</f>
        <v>10</v>
      </c>
      <c r="E245" s="16">
        <f t="shared" ref="E245:F245" si="67">SUM(E246)</f>
        <v>10</v>
      </c>
      <c r="F245" s="16">
        <f t="shared" si="67"/>
        <v>0</v>
      </c>
    </row>
    <row r="246" spans="1:6" ht="38.25">
      <c r="A246" s="5" t="s">
        <v>185</v>
      </c>
      <c r="B246" s="12" t="s">
        <v>186</v>
      </c>
      <c r="C246" s="12"/>
      <c r="D246" s="14">
        <f>SUM(D247)</f>
        <v>10</v>
      </c>
      <c r="E246" s="14">
        <f>SUM(E247)</f>
        <v>10</v>
      </c>
      <c r="F246" s="14">
        <f>SUM(F247)</f>
        <v>0</v>
      </c>
    </row>
    <row r="247" spans="1:6" ht="25.5">
      <c r="A247" s="5" t="s">
        <v>13</v>
      </c>
      <c r="B247" s="12" t="s">
        <v>186</v>
      </c>
      <c r="C247" s="12">
        <v>200</v>
      </c>
      <c r="D247" s="14">
        <v>10</v>
      </c>
      <c r="E247" s="21">
        <v>10</v>
      </c>
      <c r="F247" s="21">
        <v>0</v>
      </c>
    </row>
    <row r="248" spans="1:6" ht="25.5">
      <c r="A248" s="4" t="s">
        <v>234</v>
      </c>
      <c r="B248" s="15" t="s">
        <v>235</v>
      </c>
      <c r="C248" s="15"/>
      <c r="D248" s="16">
        <f>SUM(D249)+D251+D257+D259+D263+D266+D269+D272+D255</f>
        <v>47857.899999999994</v>
      </c>
      <c r="E248" s="16">
        <f t="shared" ref="E248:F248" si="68">SUM(E249)+E251+E257+E259+E263+E266+E269+E272+E255</f>
        <v>47726.400000000001</v>
      </c>
      <c r="F248" s="16">
        <f t="shared" si="68"/>
        <v>46519.199999999997</v>
      </c>
    </row>
    <row r="249" spans="1:6" ht="24.75" customHeight="1">
      <c r="A249" s="5" t="s">
        <v>236</v>
      </c>
      <c r="B249" s="12" t="s">
        <v>244</v>
      </c>
      <c r="C249" s="12"/>
      <c r="D249" s="14">
        <f>SUM(D250)</f>
        <v>2581.1</v>
      </c>
      <c r="E249" s="14">
        <f t="shared" ref="E249:F249" si="69">SUM(E250)</f>
        <v>2607</v>
      </c>
      <c r="F249" s="14">
        <f t="shared" si="69"/>
        <v>2633.1</v>
      </c>
    </row>
    <row r="250" spans="1:6" ht="25.5">
      <c r="A250" s="5" t="s">
        <v>242</v>
      </c>
      <c r="B250" s="12" t="s">
        <v>237</v>
      </c>
      <c r="C250" s="12">
        <v>100</v>
      </c>
      <c r="D250" s="21">
        <v>2581.1</v>
      </c>
      <c r="E250" s="21">
        <v>2607</v>
      </c>
      <c r="F250" s="21">
        <v>2633.1</v>
      </c>
    </row>
    <row r="251" spans="1:6" ht="25.5">
      <c r="A251" s="5" t="s">
        <v>241</v>
      </c>
      <c r="B251" s="12" t="s">
        <v>238</v>
      </c>
      <c r="C251" s="12"/>
      <c r="D251" s="21">
        <f>SUM(D254)+D253+D252</f>
        <v>39963.9</v>
      </c>
      <c r="E251" s="21">
        <f t="shared" ref="E251:F251" si="70">SUM(E254)+E253+E252</f>
        <v>39789.300000000003</v>
      </c>
      <c r="F251" s="21">
        <f t="shared" si="70"/>
        <v>38588</v>
      </c>
    </row>
    <row r="252" spans="1:6" ht="51">
      <c r="A252" s="5" t="s">
        <v>243</v>
      </c>
      <c r="B252" s="12" t="s">
        <v>238</v>
      </c>
      <c r="C252" s="12">
        <v>100</v>
      </c>
      <c r="D252" s="21">
        <f>31228.5+6651.6</f>
        <v>37880.1</v>
      </c>
      <c r="E252" s="21">
        <f>31541.1+6213.9+460.5</f>
        <v>38215.5</v>
      </c>
      <c r="F252" s="21">
        <f>31848.5+6274.2+465.3</f>
        <v>38588</v>
      </c>
    </row>
    <row r="253" spans="1:6" ht="25.5">
      <c r="A253" s="5" t="s">
        <v>13</v>
      </c>
      <c r="B253" s="12" t="s">
        <v>238</v>
      </c>
      <c r="C253" s="12">
        <v>200</v>
      </c>
      <c r="D253" s="21">
        <f>1400+510</f>
        <v>1910</v>
      </c>
      <c r="E253" s="21">
        <f>1400</f>
        <v>1400</v>
      </c>
      <c r="F253" s="21">
        <v>0</v>
      </c>
    </row>
    <row r="254" spans="1:6">
      <c r="A254" s="5" t="s">
        <v>105</v>
      </c>
      <c r="B254" s="12" t="s">
        <v>238</v>
      </c>
      <c r="C254" s="12">
        <v>800</v>
      </c>
      <c r="D254" s="21">
        <v>173.8</v>
      </c>
      <c r="E254" s="21">
        <v>173.8</v>
      </c>
      <c r="F254" s="21">
        <v>0</v>
      </c>
    </row>
    <row r="255" spans="1:6" ht="38.25">
      <c r="A255" s="5" t="s">
        <v>245</v>
      </c>
      <c r="B255" s="12" t="s">
        <v>246</v>
      </c>
      <c r="C255" s="12"/>
      <c r="D255" s="21">
        <f>SUM(D256)</f>
        <v>100</v>
      </c>
      <c r="E255" s="21">
        <f t="shared" ref="E255:F255" si="71">SUM(E256)</f>
        <v>100</v>
      </c>
      <c r="F255" s="21">
        <f t="shared" si="71"/>
        <v>0</v>
      </c>
    </row>
    <row r="256" spans="1:6">
      <c r="A256" s="5" t="s">
        <v>105</v>
      </c>
      <c r="B256" s="12" t="s">
        <v>246</v>
      </c>
      <c r="C256" s="12">
        <v>800</v>
      </c>
      <c r="D256" s="21">
        <v>100</v>
      </c>
      <c r="E256" s="21">
        <v>100</v>
      </c>
      <c r="F256" s="21">
        <v>0</v>
      </c>
    </row>
    <row r="257" spans="1:6" ht="92.25" customHeight="1">
      <c r="A257" s="5" t="s">
        <v>258</v>
      </c>
      <c r="B257" s="12" t="s">
        <v>239</v>
      </c>
      <c r="C257" s="12"/>
      <c r="D257" s="21">
        <f>SUM(D258)</f>
        <v>442.2</v>
      </c>
      <c r="E257" s="21">
        <f t="shared" ref="E257:F257" si="72">SUM(E258)</f>
        <v>459.4</v>
      </c>
      <c r="F257" s="21">
        <f t="shared" si="72"/>
        <v>527.4</v>
      </c>
    </row>
    <row r="258" spans="1:6" ht="25.5">
      <c r="A258" s="5" t="s">
        <v>13</v>
      </c>
      <c r="B258" s="12" t="s">
        <v>239</v>
      </c>
      <c r="C258" s="12">
        <v>200</v>
      </c>
      <c r="D258" s="21">
        <v>442.2</v>
      </c>
      <c r="E258" s="21">
        <v>459.4</v>
      </c>
      <c r="F258" s="21">
        <v>527.4</v>
      </c>
    </row>
    <row r="259" spans="1:6" ht="63.75">
      <c r="A259" s="5" t="s">
        <v>256</v>
      </c>
      <c r="B259" s="12" t="s">
        <v>257</v>
      </c>
      <c r="C259" s="12"/>
      <c r="D259" s="21">
        <f>SUM(D260)+D261</f>
        <v>103.3</v>
      </c>
      <c r="E259" s="21">
        <f t="shared" ref="E259:F259" si="73">SUM(E260)+E261</f>
        <v>103.3</v>
      </c>
      <c r="F259" s="21">
        <f t="shared" si="73"/>
        <v>103.3</v>
      </c>
    </row>
    <row r="260" spans="1:6" ht="51">
      <c r="A260" s="5" t="s">
        <v>243</v>
      </c>
      <c r="B260" s="12" t="s">
        <v>257</v>
      </c>
      <c r="C260" s="12">
        <v>100</v>
      </c>
      <c r="D260" s="21">
        <v>91.3</v>
      </c>
      <c r="E260" s="21">
        <v>91.3</v>
      </c>
      <c r="F260" s="21">
        <v>91.3</v>
      </c>
    </row>
    <row r="261" spans="1:6" ht="25.5">
      <c r="A261" s="5" t="s">
        <v>13</v>
      </c>
      <c r="B261" s="12" t="s">
        <v>257</v>
      </c>
      <c r="C261" s="12">
        <v>200</v>
      </c>
      <c r="D261" s="21">
        <v>12</v>
      </c>
      <c r="E261" s="21">
        <v>12</v>
      </c>
      <c r="F261" s="21">
        <v>12</v>
      </c>
    </row>
    <row r="262" spans="1:6" ht="25.5">
      <c r="A262" s="5" t="s">
        <v>247</v>
      </c>
      <c r="B262" s="12" t="s">
        <v>249</v>
      </c>
      <c r="C262" s="12"/>
      <c r="D262" s="21">
        <f>SUM(D263)+D266+D269+D272</f>
        <v>4667.3999999999996</v>
      </c>
      <c r="E262" s="21">
        <f t="shared" ref="E262:F262" si="74">SUM(E263)+E266+E269+E272</f>
        <v>4667.3999999999996</v>
      </c>
      <c r="F262" s="21">
        <f t="shared" si="74"/>
        <v>4667.3999999999996</v>
      </c>
    </row>
    <row r="263" spans="1:6" ht="126.75" customHeight="1">
      <c r="A263" s="5" t="s">
        <v>248</v>
      </c>
      <c r="B263" s="12" t="s">
        <v>250</v>
      </c>
      <c r="C263" s="12"/>
      <c r="D263" s="21">
        <f>SUM(D264)+D265</f>
        <v>1400.2</v>
      </c>
      <c r="E263" s="21">
        <f t="shared" ref="E263:F263" si="75">SUM(E264)+E265</f>
        <v>1400.2</v>
      </c>
      <c r="F263" s="21">
        <f t="shared" si="75"/>
        <v>1400.2</v>
      </c>
    </row>
    <row r="264" spans="1:6" s="13" customFormat="1" ht="51">
      <c r="A264" s="5" t="s">
        <v>243</v>
      </c>
      <c r="B264" s="12" t="s">
        <v>250</v>
      </c>
      <c r="C264" s="12">
        <v>100</v>
      </c>
      <c r="D264" s="21">
        <v>1384.2</v>
      </c>
      <c r="E264" s="21">
        <v>1400.2</v>
      </c>
      <c r="F264" s="21">
        <v>1400.2</v>
      </c>
    </row>
    <row r="265" spans="1:6" s="13" customFormat="1" ht="28.5" customHeight="1">
      <c r="A265" s="5" t="s">
        <v>13</v>
      </c>
      <c r="B265" s="12" t="s">
        <v>250</v>
      </c>
      <c r="C265" s="12">
        <v>200</v>
      </c>
      <c r="D265" s="21">
        <v>16</v>
      </c>
      <c r="E265" s="21">
        <v>0</v>
      </c>
      <c r="F265" s="21">
        <v>0</v>
      </c>
    </row>
    <row r="266" spans="1:6" ht="78.75" customHeight="1">
      <c r="A266" s="6" t="s">
        <v>251</v>
      </c>
      <c r="B266" s="12" t="s">
        <v>252</v>
      </c>
      <c r="C266" s="12"/>
      <c r="D266" s="21">
        <f>SUM(D267)+D268</f>
        <v>466.7</v>
      </c>
      <c r="E266" s="21">
        <f t="shared" ref="E266:F266" si="76">SUM(E267)+E268</f>
        <v>466.7</v>
      </c>
      <c r="F266" s="21">
        <f t="shared" si="76"/>
        <v>466.7</v>
      </c>
    </row>
    <row r="267" spans="1:6" s="13" customFormat="1" ht="51">
      <c r="A267" s="5" t="s">
        <v>243</v>
      </c>
      <c r="B267" s="12" t="s">
        <v>252</v>
      </c>
      <c r="C267" s="12">
        <v>100</v>
      </c>
      <c r="D267" s="21">
        <v>456.7</v>
      </c>
      <c r="E267" s="21">
        <v>466.7</v>
      </c>
      <c r="F267" s="21">
        <v>466.7</v>
      </c>
    </row>
    <row r="268" spans="1:6" s="13" customFormat="1" ht="27.75" customHeight="1">
      <c r="A268" s="5" t="s">
        <v>13</v>
      </c>
      <c r="B268" s="12" t="s">
        <v>252</v>
      </c>
      <c r="C268" s="12">
        <v>200</v>
      </c>
      <c r="D268" s="21">
        <v>10</v>
      </c>
      <c r="E268" s="21">
        <v>0</v>
      </c>
      <c r="F268" s="21">
        <v>0</v>
      </c>
    </row>
    <row r="269" spans="1:6" ht="51">
      <c r="A269" s="6" t="s">
        <v>253</v>
      </c>
      <c r="B269" s="12" t="s">
        <v>254</v>
      </c>
      <c r="C269" s="12"/>
      <c r="D269" s="21">
        <f>SUM(D270)+D271</f>
        <v>933.5</v>
      </c>
      <c r="E269" s="21">
        <f t="shared" ref="E269:F269" si="77">SUM(E270)+E271</f>
        <v>933.5</v>
      </c>
      <c r="F269" s="21">
        <f t="shared" si="77"/>
        <v>933.5</v>
      </c>
    </row>
    <row r="270" spans="1:6" s="13" customFormat="1" ht="51">
      <c r="A270" s="5" t="s">
        <v>243</v>
      </c>
      <c r="B270" s="12" t="s">
        <v>254</v>
      </c>
      <c r="C270" s="12">
        <v>100</v>
      </c>
      <c r="D270" s="21">
        <v>925</v>
      </c>
      <c r="E270" s="21">
        <v>933.5</v>
      </c>
      <c r="F270" s="21">
        <v>933.5</v>
      </c>
    </row>
    <row r="271" spans="1:6" s="13" customFormat="1" ht="27.75" customHeight="1">
      <c r="A271" s="5" t="s">
        <v>13</v>
      </c>
      <c r="B271" s="12" t="s">
        <v>254</v>
      </c>
      <c r="C271" s="12">
        <v>200</v>
      </c>
      <c r="D271" s="21">
        <v>8.5</v>
      </c>
      <c r="E271" s="21">
        <v>0</v>
      </c>
      <c r="F271" s="21">
        <v>0</v>
      </c>
    </row>
    <row r="272" spans="1:6" ht="153">
      <c r="A272" s="6" t="s">
        <v>255</v>
      </c>
      <c r="B272" s="12" t="s">
        <v>240</v>
      </c>
      <c r="C272" s="12"/>
      <c r="D272" s="21">
        <f>SUM(D274)+D273</f>
        <v>1867</v>
      </c>
      <c r="E272" s="21">
        <f t="shared" ref="E272:F272" si="78">SUM(E274)+E273</f>
        <v>1867</v>
      </c>
      <c r="F272" s="21">
        <f t="shared" si="78"/>
        <v>1867</v>
      </c>
    </row>
    <row r="273" spans="1:6" s="13" customFormat="1" ht="51">
      <c r="A273" s="5" t="s">
        <v>243</v>
      </c>
      <c r="B273" s="12" t="s">
        <v>240</v>
      </c>
      <c r="C273" s="12">
        <v>100</v>
      </c>
      <c r="D273" s="21">
        <v>1703.2</v>
      </c>
      <c r="E273" s="21">
        <v>1719.9</v>
      </c>
      <c r="F273" s="21">
        <v>1736.4</v>
      </c>
    </row>
    <row r="274" spans="1:6" s="13" customFormat="1" ht="27.75" customHeight="1">
      <c r="A274" s="5" t="s">
        <v>13</v>
      </c>
      <c r="B274" s="12" t="s">
        <v>240</v>
      </c>
      <c r="C274" s="12">
        <v>200</v>
      </c>
      <c r="D274" s="21">
        <v>163.80000000000001</v>
      </c>
      <c r="E274" s="21">
        <v>147.1</v>
      </c>
      <c r="F274" s="21">
        <v>130.6</v>
      </c>
    </row>
    <row r="275" spans="1:6" ht="38.25">
      <c r="A275" s="4" t="s">
        <v>259</v>
      </c>
      <c r="B275" s="15" t="s">
        <v>260</v>
      </c>
      <c r="C275" s="15"/>
      <c r="D275" s="16">
        <f>SUM(D276)+D279+D282</f>
        <v>78759</v>
      </c>
      <c r="E275" s="16">
        <f t="shared" ref="E275:F275" si="79">SUM(E276)+E279+E282</f>
        <v>68782.400000000009</v>
      </c>
      <c r="F275" s="16">
        <f t="shared" si="79"/>
        <v>49215.099999999991</v>
      </c>
    </row>
    <row r="276" spans="1:6" ht="25.5">
      <c r="A276" s="5" t="s">
        <v>261</v>
      </c>
      <c r="B276" s="12" t="s">
        <v>262</v>
      </c>
      <c r="C276" s="12"/>
      <c r="D276" s="21">
        <f>SUM(D277:D278)</f>
        <v>78104.7</v>
      </c>
      <c r="E276" s="21">
        <f t="shared" ref="E276:F276" si="80">SUM(E277:E278)</f>
        <v>68128.100000000006</v>
      </c>
      <c r="F276" s="21">
        <f t="shared" si="80"/>
        <v>48560.799999999996</v>
      </c>
    </row>
    <row r="277" spans="1:6" ht="51">
      <c r="A277" s="5" t="s">
        <v>243</v>
      </c>
      <c r="B277" s="12" t="s">
        <v>262</v>
      </c>
      <c r="C277" s="12">
        <v>100</v>
      </c>
      <c r="D277" s="21">
        <f>34450.9+1839+9814.5</f>
        <v>46104.4</v>
      </c>
      <c r="E277" s="21">
        <f>34795.2+11425+1857.9</f>
        <v>48078.1</v>
      </c>
      <c r="F277" s="21">
        <f>35134.5+11550.7+1875.6</f>
        <v>48560.799999999996</v>
      </c>
    </row>
    <row r="278" spans="1:6" ht="25.5">
      <c r="A278" s="5" t="s">
        <v>13</v>
      </c>
      <c r="B278" s="12" t="s">
        <v>262</v>
      </c>
      <c r="C278" s="12">
        <v>200</v>
      </c>
      <c r="D278" s="21">
        <f>29962.3+80+1958</f>
        <v>32000.3</v>
      </c>
      <c r="E278" s="21">
        <f>20000+50</f>
        <v>20050</v>
      </c>
      <c r="F278" s="21">
        <v>0</v>
      </c>
    </row>
    <row r="279" spans="1:6" ht="268.5" customHeight="1">
      <c r="A279" s="5" t="s">
        <v>276</v>
      </c>
      <c r="B279" s="12" t="s">
        <v>275</v>
      </c>
      <c r="C279" s="12"/>
      <c r="D279" s="21">
        <f>SUM(D281)+D280</f>
        <v>368.7</v>
      </c>
      <c r="E279" s="21">
        <f t="shared" ref="E279:F279" si="81">SUM(E281)+E280</f>
        <v>368.7</v>
      </c>
      <c r="F279" s="21">
        <f t="shared" si="81"/>
        <v>368.7</v>
      </c>
    </row>
    <row r="280" spans="1:6" ht="51">
      <c r="A280" s="5" t="s">
        <v>243</v>
      </c>
      <c r="B280" s="12" t="s">
        <v>275</v>
      </c>
      <c r="C280" s="12">
        <v>100</v>
      </c>
      <c r="D280" s="21">
        <v>318.7</v>
      </c>
      <c r="E280" s="21">
        <v>322.5</v>
      </c>
      <c r="F280" s="21">
        <v>325.8</v>
      </c>
    </row>
    <row r="281" spans="1:6" ht="25.5">
      <c r="A281" s="5" t="s">
        <v>13</v>
      </c>
      <c r="B281" s="12" t="s">
        <v>275</v>
      </c>
      <c r="C281" s="12">
        <v>200</v>
      </c>
      <c r="D281" s="21">
        <v>50</v>
      </c>
      <c r="E281" s="21">
        <v>46.2</v>
      </c>
      <c r="F281" s="21">
        <v>42.9</v>
      </c>
    </row>
    <row r="282" spans="1:6" ht="89.25">
      <c r="A282" s="5" t="s">
        <v>274</v>
      </c>
      <c r="B282" s="12" t="s">
        <v>273</v>
      </c>
      <c r="C282" s="12"/>
      <c r="D282" s="21">
        <f>SUM(D283)+D284</f>
        <v>285.60000000000002</v>
      </c>
      <c r="E282" s="21">
        <f t="shared" ref="E282:F282" si="82">SUM(E283)+E284</f>
        <v>285.60000000000002</v>
      </c>
      <c r="F282" s="21">
        <f t="shared" si="82"/>
        <v>285.60000000000002</v>
      </c>
    </row>
    <row r="283" spans="1:6" ht="51">
      <c r="A283" s="5" t="s">
        <v>243</v>
      </c>
      <c r="B283" s="12" t="s">
        <v>273</v>
      </c>
      <c r="C283" s="12">
        <v>100</v>
      </c>
      <c r="D283" s="21">
        <v>205.6</v>
      </c>
      <c r="E283" s="21">
        <v>207.3</v>
      </c>
      <c r="F283" s="21">
        <v>209.1</v>
      </c>
    </row>
    <row r="284" spans="1:6" ht="25.5">
      <c r="A284" s="5" t="s">
        <v>13</v>
      </c>
      <c r="B284" s="12" t="s">
        <v>273</v>
      </c>
      <c r="C284" s="12">
        <v>200</v>
      </c>
      <c r="D284" s="21">
        <v>80</v>
      </c>
      <c r="E284" s="21">
        <v>78.3</v>
      </c>
      <c r="F284" s="21">
        <v>76.5</v>
      </c>
    </row>
    <row r="285" spans="1:6" ht="38.25">
      <c r="A285" s="4" t="s">
        <v>263</v>
      </c>
      <c r="B285" s="15" t="s">
        <v>265</v>
      </c>
      <c r="C285" s="15"/>
      <c r="D285" s="22">
        <f>SUM(D286)</f>
        <v>300</v>
      </c>
      <c r="E285" s="22">
        <f>SUM(E286)</f>
        <v>300</v>
      </c>
      <c r="F285" s="22"/>
    </row>
    <row r="286" spans="1:6" ht="38.25">
      <c r="A286" s="5" t="s">
        <v>264</v>
      </c>
      <c r="B286" s="12" t="s">
        <v>266</v>
      </c>
      <c r="C286" s="12"/>
      <c r="D286" s="21">
        <f>SUM(D287)</f>
        <v>300</v>
      </c>
      <c r="E286" s="21">
        <f t="shared" ref="E286:F286" si="83">SUM(E287)</f>
        <v>300</v>
      </c>
      <c r="F286" s="21">
        <f t="shared" si="83"/>
        <v>0</v>
      </c>
    </row>
    <row r="287" spans="1:6" ht="25.5">
      <c r="A287" s="5" t="s">
        <v>13</v>
      </c>
      <c r="B287" s="12" t="s">
        <v>266</v>
      </c>
      <c r="C287" s="12">
        <v>200</v>
      </c>
      <c r="D287" s="21">
        <v>300</v>
      </c>
      <c r="E287" s="21">
        <v>300</v>
      </c>
      <c r="F287" s="21"/>
    </row>
    <row r="288" spans="1:6" ht="76.5">
      <c r="A288" s="4" t="s">
        <v>279</v>
      </c>
      <c r="B288" s="15" t="s">
        <v>280</v>
      </c>
      <c r="C288" s="15"/>
      <c r="D288" s="22">
        <f>SUM(D289)</f>
        <v>635</v>
      </c>
      <c r="E288" s="22">
        <f t="shared" ref="E288:F288" si="84">SUM(E289)</f>
        <v>635</v>
      </c>
      <c r="F288" s="22">
        <f t="shared" si="84"/>
        <v>635</v>
      </c>
    </row>
    <row r="289" spans="1:6" ht="25.5">
      <c r="A289" s="5" t="s">
        <v>247</v>
      </c>
      <c r="B289" s="12" t="s">
        <v>277</v>
      </c>
      <c r="C289" s="15"/>
      <c r="D289" s="21">
        <f>SUM(D290)</f>
        <v>635</v>
      </c>
      <c r="E289" s="21">
        <f t="shared" ref="E289:F290" si="85">SUM(E290)</f>
        <v>635</v>
      </c>
      <c r="F289" s="21">
        <f t="shared" si="85"/>
        <v>635</v>
      </c>
    </row>
    <row r="290" spans="1:6" ht="66.75" customHeight="1">
      <c r="A290" s="23" t="s">
        <v>279</v>
      </c>
      <c r="B290" s="12" t="s">
        <v>278</v>
      </c>
      <c r="C290" s="12"/>
      <c r="D290" s="21">
        <f>SUM(D291)</f>
        <v>635</v>
      </c>
      <c r="E290" s="21">
        <f t="shared" si="85"/>
        <v>635</v>
      </c>
      <c r="F290" s="21">
        <f t="shared" si="85"/>
        <v>635</v>
      </c>
    </row>
    <row r="291" spans="1:6" ht="25.5">
      <c r="A291" s="5" t="s">
        <v>13</v>
      </c>
      <c r="B291" s="12" t="s">
        <v>278</v>
      </c>
      <c r="C291" s="12">
        <v>200</v>
      </c>
      <c r="D291" s="21">
        <v>635</v>
      </c>
      <c r="E291" s="21">
        <v>635</v>
      </c>
      <c r="F291" s="21">
        <v>635</v>
      </c>
    </row>
    <row r="292" spans="1:6" ht="130.5" customHeight="1">
      <c r="A292" s="4" t="s">
        <v>271</v>
      </c>
      <c r="B292" s="15" t="s">
        <v>272</v>
      </c>
      <c r="C292" s="15"/>
      <c r="D292" s="22">
        <f>SUM(D293)</f>
        <v>76.400000000000006</v>
      </c>
      <c r="E292" s="22">
        <f t="shared" ref="E292:F292" si="86">SUM(E293)</f>
        <v>76.400000000000006</v>
      </c>
      <c r="F292" s="22">
        <f t="shared" si="86"/>
        <v>76.400000000000006</v>
      </c>
    </row>
    <row r="293" spans="1:6" ht="127.5">
      <c r="A293" s="5" t="s">
        <v>271</v>
      </c>
      <c r="B293" s="12" t="s">
        <v>296</v>
      </c>
      <c r="C293" s="12"/>
      <c r="D293" s="21">
        <f>SUM(D294)</f>
        <v>76.400000000000006</v>
      </c>
      <c r="E293" s="21">
        <f t="shared" ref="E293:F293" si="87">SUM(E294)</f>
        <v>76.400000000000006</v>
      </c>
      <c r="F293" s="21">
        <f t="shared" si="87"/>
        <v>76.400000000000006</v>
      </c>
    </row>
    <row r="294" spans="1:6" ht="25.5">
      <c r="A294" s="5" t="s">
        <v>13</v>
      </c>
      <c r="B294" s="12" t="s">
        <v>296</v>
      </c>
      <c r="C294" s="12">
        <v>200</v>
      </c>
      <c r="D294" s="21">
        <v>76.400000000000006</v>
      </c>
      <c r="E294" s="21">
        <v>76.400000000000006</v>
      </c>
      <c r="F294" s="21">
        <v>76.400000000000006</v>
      </c>
    </row>
    <row r="295" spans="1:6" ht="30" customHeight="1">
      <c r="A295" s="4" t="s">
        <v>319</v>
      </c>
      <c r="B295" s="15" t="s">
        <v>320</v>
      </c>
      <c r="C295" s="15"/>
      <c r="D295" s="22">
        <f>SUM(D296)</f>
        <v>4.9000000000000004</v>
      </c>
      <c r="E295" s="22">
        <f t="shared" ref="E295:F296" si="88">SUM(E296)</f>
        <v>6.8</v>
      </c>
      <c r="F295" s="22">
        <f t="shared" si="88"/>
        <v>42.8</v>
      </c>
    </row>
    <row r="296" spans="1:6" ht="51">
      <c r="A296" s="5" t="s">
        <v>322</v>
      </c>
      <c r="B296" s="12" t="s">
        <v>321</v>
      </c>
      <c r="C296" s="12"/>
      <c r="D296" s="21">
        <f>SUM(D297)</f>
        <v>4.9000000000000004</v>
      </c>
      <c r="E296" s="21">
        <f t="shared" si="88"/>
        <v>6.8</v>
      </c>
      <c r="F296" s="21">
        <f t="shared" si="88"/>
        <v>42.8</v>
      </c>
    </row>
    <row r="297" spans="1:6" ht="25.5">
      <c r="A297" s="5" t="s">
        <v>13</v>
      </c>
      <c r="B297" s="12" t="s">
        <v>321</v>
      </c>
      <c r="C297" s="12">
        <v>200</v>
      </c>
      <c r="D297" s="21">
        <v>4.9000000000000004</v>
      </c>
      <c r="E297" s="21">
        <v>6.8</v>
      </c>
      <c r="F297" s="21">
        <v>42.8</v>
      </c>
    </row>
    <row r="298" spans="1:6" ht="30" customHeight="1">
      <c r="A298" s="4" t="s">
        <v>267</v>
      </c>
      <c r="B298" s="15" t="s">
        <v>269</v>
      </c>
      <c r="C298" s="15"/>
      <c r="D298" s="22">
        <f>SUM(D299)</f>
        <v>420</v>
      </c>
      <c r="E298" s="22">
        <f t="shared" ref="E298:F299" si="89">SUM(E299)</f>
        <v>420</v>
      </c>
      <c r="F298" s="22">
        <f t="shared" si="89"/>
        <v>0</v>
      </c>
    </row>
    <row r="299" spans="1:6">
      <c r="A299" s="5" t="s">
        <v>268</v>
      </c>
      <c r="B299" s="12" t="s">
        <v>270</v>
      </c>
      <c r="C299" s="12"/>
      <c r="D299" s="21">
        <f>SUM(D300)</f>
        <v>420</v>
      </c>
      <c r="E299" s="21">
        <f t="shared" si="89"/>
        <v>420</v>
      </c>
      <c r="F299" s="21">
        <f t="shared" si="89"/>
        <v>0</v>
      </c>
    </row>
    <row r="300" spans="1:6" ht="38.25">
      <c r="A300" s="5" t="s">
        <v>14</v>
      </c>
      <c r="B300" s="12" t="s">
        <v>270</v>
      </c>
      <c r="C300" s="12">
        <v>600</v>
      </c>
      <c r="D300" s="21">
        <v>420</v>
      </c>
      <c r="E300" s="21">
        <v>420</v>
      </c>
      <c r="F300" s="21">
        <v>0</v>
      </c>
    </row>
    <row r="301" spans="1:6">
      <c r="A301" s="7" t="s">
        <v>187</v>
      </c>
      <c r="B301" s="12"/>
      <c r="C301" s="12"/>
      <c r="D301" s="16">
        <f>SUM(D245)+D238+D235+D227+D213+D208+D190+D177+D168+D164+D156+D130+D126+D26+D22+D12+D248+D275+D285+D298+D292+D288+D295</f>
        <v>998134.40000000026</v>
      </c>
      <c r="E301" s="16">
        <f>SUM(E245)+E238+E235+E227+E213+E208+E190+E177+E168+E164+E156+E130+E126+E26+E22+E12+E248+E275+E285+E298+E292+E288+E295</f>
        <v>841698.90000000026</v>
      </c>
      <c r="F301" s="16">
        <f>SUM(F245)+F238+F235+F227+F213+F208+F190+F177+F168+F164+F156+F130+F126+F26+F22+F12+F248+F275+F285+F298+F292+F288+F295</f>
        <v>752405.40000000014</v>
      </c>
    </row>
    <row r="302" spans="1:6">
      <c r="A302" s="1"/>
    </row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2023-12-21T06:43:44Z</dcterms:modified>
</cp:coreProperties>
</file>